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00 001 Naklady" sheetId="12" r:id="rId4"/>
    <sheet name="001 001 Pol" sheetId="13" r:id="rId5"/>
    <sheet name="001 002 Pol" sheetId="14" r:id="rId6"/>
    <sheet name="001 003 Pol" sheetId="15" r:id="rId7"/>
  </sheets>
  <externalReferences>
    <externalReference r:id="rId8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'000 001 Naklady'!$1:$7</definedName>
    <definedName name="_xlnm.Print_Titles" localSheetId="4">'001 001 Pol'!$1:$7</definedName>
    <definedName name="_xlnm.Print_Titles" localSheetId="5">'001 002 Pol'!$1:$7</definedName>
    <definedName name="_xlnm.Print_Titles" localSheetId="6">'001 003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'000 001 Naklady'!$A$1:$W$24</definedName>
    <definedName name="_xlnm.Print_Area" localSheetId="4">'001 001 Pol'!$A$1:$W$176</definedName>
    <definedName name="_xlnm.Print_Area" localSheetId="5">'001 002 Pol'!$A$1:$W$110</definedName>
    <definedName name="_xlnm.Print_Area" localSheetId="6">'001 003 Pol'!$A$1:$W$28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27" i="15"/>
  <c r="BA10" i="15"/>
  <c r="K8" i="15"/>
  <c r="V8" i="15"/>
  <c r="G9" i="15"/>
  <c r="G8" i="15" s="1"/>
  <c r="I9" i="15"/>
  <c r="K9" i="15"/>
  <c r="O9" i="15"/>
  <c r="O8" i="15" s="1"/>
  <c r="Q9" i="15"/>
  <c r="V9" i="15"/>
  <c r="G20" i="15"/>
  <c r="M20" i="15" s="1"/>
  <c r="I20" i="15"/>
  <c r="I8" i="15" s="1"/>
  <c r="K20" i="15"/>
  <c r="O20" i="15"/>
  <c r="Q20" i="15"/>
  <c r="Q8" i="15" s="1"/>
  <c r="V20" i="15"/>
  <c r="AE27" i="15"/>
  <c r="G109" i="14"/>
  <c r="BA86" i="14"/>
  <c r="BA50" i="14"/>
  <c r="BA28" i="14"/>
  <c r="G9" i="14"/>
  <c r="M9" i="14" s="1"/>
  <c r="I9" i="14"/>
  <c r="K9" i="14"/>
  <c r="K8" i="14" s="1"/>
  <c r="O9" i="14"/>
  <c r="Q9" i="14"/>
  <c r="Q8" i="14" s="1"/>
  <c r="V9" i="14"/>
  <c r="V8" i="14" s="1"/>
  <c r="G13" i="14"/>
  <c r="I13" i="14"/>
  <c r="K13" i="14"/>
  <c r="M13" i="14"/>
  <c r="O13" i="14"/>
  <c r="Q13" i="14"/>
  <c r="V13" i="14"/>
  <c r="G16" i="14"/>
  <c r="I16" i="14"/>
  <c r="K16" i="14"/>
  <c r="M16" i="14"/>
  <c r="O16" i="14"/>
  <c r="O8" i="14" s="1"/>
  <c r="Q16" i="14"/>
  <c r="V16" i="14"/>
  <c r="G20" i="14"/>
  <c r="M20" i="14" s="1"/>
  <c r="I20" i="14"/>
  <c r="K20" i="14"/>
  <c r="O20" i="14"/>
  <c r="Q20" i="14"/>
  <c r="V20" i="14"/>
  <c r="G23" i="14"/>
  <c r="M23" i="14" s="1"/>
  <c r="I23" i="14"/>
  <c r="K23" i="14"/>
  <c r="O23" i="14"/>
  <c r="Q23" i="14"/>
  <c r="V23" i="14"/>
  <c r="G27" i="14"/>
  <c r="M27" i="14" s="1"/>
  <c r="I27" i="14"/>
  <c r="K27" i="14"/>
  <c r="O27" i="14"/>
  <c r="Q27" i="14"/>
  <c r="V27" i="14"/>
  <c r="G30" i="14"/>
  <c r="AF109" i="14" s="1"/>
  <c r="I30" i="14"/>
  <c r="K30" i="14"/>
  <c r="O30" i="14"/>
  <c r="Q30" i="14"/>
  <c r="V30" i="14"/>
  <c r="G35" i="14"/>
  <c r="M35" i="14" s="1"/>
  <c r="I35" i="14"/>
  <c r="I8" i="14" s="1"/>
  <c r="K35" i="14"/>
  <c r="O35" i="14"/>
  <c r="Q35" i="14"/>
  <c r="V35" i="14"/>
  <c r="G37" i="14"/>
  <c r="M37" i="14" s="1"/>
  <c r="I37" i="14"/>
  <c r="K37" i="14"/>
  <c r="O37" i="14"/>
  <c r="Q37" i="14"/>
  <c r="V37" i="14"/>
  <c r="G41" i="14"/>
  <c r="I41" i="14"/>
  <c r="K41" i="14"/>
  <c r="M41" i="14"/>
  <c r="O41" i="14"/>
  <c r="Q41" i="14"/>
  <c r="V41" i="14"/>
  <c r="G45" i="14"/>
  <c r="I45" i="14"/>
  <c r="K45" i="14"/>
  <c r="M45" i="14"/>
  <c r="O45" i="14"/>
  <c r="Q45" i="14"/>
  <c r="V45" i="14"/>
  <c r="O48" i="14"/>
  <c r="Q48" i="14"/>
  <c r="G49" i="14"/>
  <c r="M49" i="14" s="1"/>
  <c r="I49" i="14"/>
  <c r="I48" i="14" s="1"/>
  <c r="K49" i="14"/>
  <c r="K48" i="14" s="1"/>
  <c r="O49" i="14"/>
  <c r="Q49" i="14"/>
  <c r="V49" i="14"/>
  <c r="V48" i="14" s="1"/>
  <c r="G53" i="14"/>
  <c r="M53" i="14" s="1"/>
  <c r="I53" i="14"/>
  <c r="K53" i="14"/>
  <c r="O53" i="14"/>
  <c r="Q53" i="14"/>
  <c r="V53" i="14"/>
  <c r="G56" i="14"/>
  <c r="G48" i="14" s="1"/>
  <c r="I56" i="14"/>
  <c r="K56" i="14"/>
  <c r="O56" i="14"/>
  <c r="Q56" i="14"/>
  <c r="V56" i="14"/>
  <c r="G59" i="14"/>
  <c r="M59" i="14" s="1"/>
  <c r="I59" i="14"/>
  <c r="K59" i="14"/>
  <c r="K58" i="14" s="1"/>
  <c r="O59" i="14"/>
  <c r="Q59" i="14"/>
  <c r="Q58" i="14" s="1"/>
  <c r="V59" i="14"/>
  <c r="V58" i="14" s="1"/>
  <c r="G63" i="14"/>
  <c r="I63" i="14"/>
  <c r="K63" i="14"/>
  <c r="M63" i="14"/>
  <c r="O63" i="14"/>
  <c r="Q63" i="14"/>
  <c r="V63" i="14"/>
  <c r="G67" i="14"/>
  <c r="I67" i="14"/>
  <c r="K67" i="14"/>
  <c r="M67" i="14"/>
  <c r="O67" i="14"/>
  <c r="O58" i="14" s="1"/>
  <c r="Q67" i="14"/>
  <c r="V67" i="14"/>
  <c r="G70" i="14"/>
  <c r="G58" i="14" s="1"/>
  <c r="I70" i="14"/>
  <c r="K70" i="14"/>
  <c r="O70" i="14"/>
  <c r="Q70" i="14"/>
  <c r="V70" i="14"/>
  <c r="G74" i="14"/>
  <c r="M74" i="14" s="1"/>
  <c r="I74" i="14"/>
  <c r="K74" i="14"/>
  <c r="O74" i="14"/>
  <c r="Q74" i="14"/>
  <c r="V74" i="14"/>
  <c r="G76" i="14"/>
  <c r="M76" i="14" s="1"/>
  <c r="I76" i="14"/>
  <c r="K76" i="14"/>
  <c r="O76" i="14"/>
  <c r="Q76" i="14"/>
  <c r="V76" i="14"/>
  <c r="G80" i="14"/>
  <c r="M80" i="14" s="1"/>
  <c r="I80" i="14"/>
  <c r="K80" i="14"/>
  <c r="O80" i="14"/>
  <c r="Q80" i="14"/>
  <c r="V80" i="14"/>
  <c r="G82" i="14"/>
  <c r="M82" i="14" s="1"/>
  <c r="I82" i="14"/>
  <c r="I58" i="14" s="1"/>
  <c r="K82" i="14"/>
  <c r="O82" i="14"/>
  <c r="Q82" i="14"/>
  <c r="V82" i="14"/>
  <c r="G84" i="14"/>
  <c r="I84" i="14"/>
  <c r="K84" i="14"/>
  <c r="Q84" i="14"/>
  <c r="G85" i="14"/>
  <c r="I85" i="14"/>
  <c r="K85" i="14"/>
  <c r="M85" i="14"/>
  <c r="M84" i="14" s="1"/>
  <c r="O85" i="14"/>
  <c r="Q85" i="14"/>
  <c r="V85" i="14"/>
  <c r="V84" i="14" s="1"/>
  <c r="G89" i="14"/>
  <c r="I89" i="14"/>
  <c r="K89" i="14"/>
  <c r="M89" i="14"/>
  <c r="O89" i="14"/>
  <c r="O84" i="14" s="1"/>
  <c r="Q89" i="14"/>
  <c r="V89" i="14"/>
  <c r="G91" i="14"/>
  <c r="O91" i="14"/>
  <c r="Q91" i="14"/>
  <c r="G92" i="14"/>
  <c r="M92" i="14" s="1"/>
  <c r="M91" i="14" s="1"/>
  <c r="I92" i="14"/>
  <c r="I91" i="14" s="1"/>
  <c r="K92" i="14"/>
  <c r="K91" i="14" s="1"/>
  <c r="O92" i="14"/>
  <c r="Q92" i="14"/>
  <c r="V92" i="14"/>
  <c r="V91" i="14" s="1"/>
  <c r="K94" i="14"/>
  <c r="Q94" i="14"/>
  <c r="V94" i="14"/>
  <c r="G95" i="14"/>
  <c r="G94" i="14" s="1"/>
  <c r="I95" i="14"/>
  <c r="K95" i="14"/>
  <c r="O95" i="14"/>
  <c r="O94" i="14" s="1"/>
  <c r="Q95" i="14"/>
  <c r="V95" i="14"/>
  <c r="G105" i="14"/>
  <c r="M105" i="14" s="1"/>
  <c r="I105" i="14"/>
  <c r="I94" i="14" s="1"/>
  <c r="K105" i="14"/>
  <c r="O105" i="14"/>
  <c r="Q105" i="14"/>
  <c r="V105" i="14"/>
  <c r="AE109" i="14"/>
  <c r="G175" i="13"/>
  <c r="BA169" i="13"/>
  <c r="BA163" i="13"/>
  <c r="BA137" i="13"/>
  <c r="BA90" i="13"/>
  <c r="BA67" i="13"/>
  <c r="BA10" i="13"/>
  <c r="G9" i="13"/>
  <c r="M9" i="13" s="1"/>
  <c r="I9" i="13"/>
  <c r="K9" i="13"/>
  <c r="K8" i="13" s="1"/>
  <c r="O9" i="13"/>
  <c r="O8" i="13" s="1"/>
  <c r="Q9" i="13"/>
  <c r="V9" i="13"/>
  <c r="G13" i="13"/>
  <c r="G8" i="13" s="1"/>
  <c r="I13" i="13"/>
  <c r="K13" i="13"/>
  <c r="M13" i="13"/>
  <c r="O13" i="13"/>
  <c r="Q13" i="13"/>
  <c r="V13" i="13"/>
  <c r="G18" i="13"/>
  <c r="M18" i="13" s="1"/>
  <c r="I18" i="13"/>
  <c r="K18" i="13"/>
  <c r="O18" i="13"/>
  <c r="Q18" i="13"/>
  <c r="V18" i="13"/>
  <c r="G20" i="13"/>
  <c r="M20" i="13" s="1"/>
  <c r="I20" i="13"/>
  <c r="K20" i="13"/>
  <c r="O20" i="13"/>
  <c r="Q20" i="13"/>
  <c r="Q8" i="13" s="1"/>
  <c r="V20" i="13"/>
  <c r="G22" i="13"/>
  <c r="I22" i="13"/>
  <c r="K22" i="13"/>
  <c r="M22" i="13"/>
  <c r="O22" i="13"/>
  <c r="Q22" i="13"/>
  <c r="V22" i="13"/>
  <c r="V8" i="13" s="1"/>
  <c r="G24" i="13"/>
  <c r="I24" i="13"/>
  <c r="K24" i="13"/>
  <c r="M24" i="13"/>
  <c r="O24" i="13"/>
  <c r="Q24" i="13"/>
  <c r="V24" i="13"/>
  <c r="G26" i="13"/>
  <c r="M26" i="13" s="1"/>
  <c r="I26" i="13"/>
  <c r="K26" i="13"/>
  <c r="O26" i="13"/>
  <c r="Q26" i="13"/>
  <c r="V26" i="13"/>
  <c r="G34" i="13"/>
  <c r="M34" i="13" s="1"/>
  <c r="I34" i="13"/>
  <c r="I8" i="13" s="1"/>
  <c r="K34" i="13"/>
  <c r="O34" i="13"/>
  <c r="Q34" i="13"/>
  <c r="V34" i="13"/>
  <c r="G42" i="13"/>
  <c r="M42" i="13" s="1"/>
  <c r="I42" i="13"/>
  <c r="K42" i="13"/>
  <c r="O42" i="13"/>
  <c r="Q42" i="13"/>
  <c r="V42" i="13"/>
  <c r="G50" i="13"/>
  <c r="I50" i="13"/>
  <c r="K50" i="13"/>
  <c r="M50" i="13"/>
  <c r="O50" i="13"/>
  <c r="Q50" i="13"/>
  <c r="V50" i="13"/>
  <c r="G54" i="13"/>
  <c r="M54" i="13" s="1"/>
  <c r="I54" i="13"/>
  <c r="K54" i="13"/>
  <c r="O54" i="13"/>
  <c r="Q54" i="13"/>
  <c r="V54" i="13"/>
  <c r="G57" i="13"/>
  <c r="M57" i="13" s="1"/>
  <c r="I57" i="13"/>
  <c r="K57" i="13"/>
  <c r="O57" i="13"/>
  <c r="Q57" i="13"/>
  <c r="V57" i="13"/>
  <c r="G62" i="13"/>
  <c r="I62" i="13"/>
  <c r="K62" i="13"/>
  <c r="M62" i="13"/>
  <c r="O62" i="13"/>
  <c r="Q62" i="13"/>
  <c r="V62" i="13"/>
  <c r="G66" i="13"/>
  <c r="I66" i="13"/>
  <c r="K66" i="13"/>
  <c r="M66" i="13"/>
  <c r="O66" i="13"/>
  <c r="Q66" i="13"/>
  <c r="V66" i="13"/>
  <c r="G69" i="13"/>
  <c r="M69" i="13" s="1"/>
  <c r="I69" i="13"/>
  <c r="K69" i="13"/>
  <c r="O69" i="13"/>
  <c r="Q69" i="13"/>
  <c r="V69" i="13"/>
  <c r="G74" i="13"/>
  <c r="M74" i="13" s="1"/>
  <c r="I74" i="13"/>
  <c r="K74" i="13"/>
  <c r="O74" i="13"/>
  <c r="Q74" i="13"/>
  <c r="V74" i="13"/>
  <c r="G76" i="13"/>
  <c r="I76" i="13"/>
  <c r="K76" i="13"/>
  <c r="M76" i="13"/>
  <c r="O76" i="13"/>
  <c r="Q76" i="13"/>
  <c r="V76" i="13"/>
  <c r="G81" i="13"/>
  <c r="I81" i="13"/>
  <c r="K81" i="13"/>
  <c r="M81" i="13"/>
  <c r="O81" i="13"/>
  <c r="Q81" i="13"/>
  <c r="V81" i="13"/>
  <c r="G85" i="13"/>
  <c r="M85" i="13" s="1"/>
  <c r="I85" i="13"/>
  <c r="K85" i="13"/>
  <c r="O85" i="13"/>
  <c r="Q85" i="13"/>
  <c r="V85" i="13"/>
  <c r="I88" i="13"/>
  <c r="K88" i="13"/>
  <c r="Q88" i="13"/>
  <c r="G89" i="13"/>
  <c r="I89" i="13"/>
  <c r="K89" i="13"/>
  <c r="M89" i="13"/>
  <c r="M88" i="13" s="1"/>
  <c r="O89" i="13"/>
  <c r="Q89" i="13"/>
  <c r="V89" i="13"/>
  <c r="V88" i="13" s="1"/>
  <c r="G93" i="13"/>
  <c r="I93" i="13"/>
  <c r="K93" i="13"/>
  <c r="M93" i="13"/>
  <c r="O93" i="13"/>
  <c r="O88" i="13" s="1"/>
  <c r="Q93" i="13"/>
  <c r="V93" i="13"/>
  <c r="G96" i="13"/>
  <c r="M96" i="13" s="1"/>
  <c r="I96" i="13"/>
  <c r="K96" i="13"/>
  <c r="O96" i="13"/>
  <c r="Q96" i="13"/>
  <c r="V96" i="13"/>
  <c r="G99" i="13"/>
  <c r="M99" i="13" s="1"/>
  <c r="M98" i="13" s="1"/>
  <c r="I99" i="13"/>
  <c r="K99" i="13"/>
  <c r="K98" i="13" s="1"/>
  <c r="O99" i="13"/>
  <c r="Q99" i="13"/>
  <c r="V99" i="13"/>
  <c r="G103" i="13"/>
  <c r="G98" i="13" s="1"/>
  <c r="I103" i="13"/>
  <c r="K103" i="13"/>
  <c r="M103" i="13"/>
  <c r="O103" i="13"/>
  <c r="Q103" i="13"/>
  <c r="V103" i="13"/>
  <c r="G108" i="13"/>
  <c r="M108" i="13" s="1"/>
  <c r="I108" i="13"/>
  <c r="K108" i="13"/>
  <c r="O108" i="13"/>
  <c r="O98" i="13" s="1"/>
  <c r="Q108" i="13"/>
  <c r="V108" i="13"/>
  <c r="G111" i="13"/>
  <c r="M111" i="13" s="1"/>
  <c r="I111" i="13"/>
  <c r="K111" i="13"/>
  <c r="O111" i="13"/>
  <c r="Q111" i="13"/>
  <c r="Q98" i="13" s="1"/>
  <c r="V111" i="13"/>
  <c r="G115" i="13"/>
  <c r="I115" i="13"/>
  <c r="K115" i="13"/>
  <c r="M115" i="13"/>
  <c r="O115" i="13"/>
  <c r="Q115" i="13"/>
  <c r="V115" i="13"/>
  <c r="V98" i="13" s="1"/>
  <c r="G121" i="13"/>
  <c r="I121" i="13"/>
  <c r="K121" i="13"/>
  <c r="M121" i="13"/>
  <c r="O121" i="13"/>
  <c r="Q121" i="13"/>
  <c r="V121" i="13"/>
  <c r="G124" i="13"/>
  <c r="M124" i="13" s="1"/>
  <c r="I124" i="13"/>
  <c r="K124" i="13"/>
  <c r="O124" i="13"/>
  <c r="Q124" i="13"/>
  <c r="V124" i="13"/>
  <c r="G127" i="13"/>
  <c r="M127" i="13" s="1"/>
  <c r="I127" i="13"/>
  <c r="I98" i="13" s="1"/>
  <c r="K127" i="13"/>
  <c r="O127" i="13"/>
  <c r="Q127" i="13"/>
  <c r="V127" i="13"/>
  <c r="G129" i="13"/>
  <c r="M129" i="13" s="1"/>
  <c r="I129" i="13"/>
  <c r="K129" i="13"/>
  <c r="O129" i="13"/>
  <c r="Q129" i="13"/>
  <c r="V129" i="13"/>
  <c r="G131" i="13"/>
  <c r="I131" i="13"/>
  <c r="K131" i="13"/>
  <c r="M131" i="13"/>
  <c r="O131" i="13"/>
  <c r="Q131" i="13"/>
  <c r="V131" i="13"/>
  <c r="G133" i="13"/>
  <c r="M133" i="13" s="1"/>
  <c r="I133" i="13"/>
  <c r="K133" i="13"/>
  <c r="O133" i="13"/>
  <c r="Q133" i="13"/>
  <c r="V133" i="13"/>
  <c r="G135" i="13"/>
  <c r="I135" i="13"/>
  <c r="K135" i="13"/>
  <c r="Q135" i="13"/>
  <c r="G136" i="13"/>
  <c r="I136" i="13"/>
  <c r="K136" i="13"/>
  <c r="M136" i="13"/>
  <c r="M135" i="13" s="1"/>
  <c r="O136" i="13"/>
  <c r="Q136" i="13"/>
  <c r="V136" i="13"/>
  <c r="V135" i="13" s="1"/>
  <c r="G140" i="13"/>
  <c r="I140" i="13"/>
  <c r="K140" i="13"/>
  <c r="M140" i="13"/>
  <c r="O140" i="13"/>
  <c r="O135" i="13" s="1"/>
  <c r="Q140" i="13"/>
  <c r="V140" i="13"/>
  <c r="G142" i="13"/>
  <c r="K142" i="13"/>
  <c r="O142" i="13"/>
  <c r="Q142" i="13"/>
  <c r="G143" i="13"/>
  <c r="M143" i="13" s="1"/>
  <c r="M142" i="13" s="1"/>
  <c r="I143" i="13"/>
  <c r="I142" i="13" s="1"/>
  <c r="K143" i="13"/>
  <c r="O143" i="13"/>
  <c r="Q143" i="13"/>
  <c r="V143" i="13"/>
  <c r="V142" i="13" s="1"/>
  <c r="K145" i="13"/>
  <c r="Q145" i="13"/>
  <c r="V145" i="13"/>
  <c r="G146" i="13"/>
  <c r="G145" i="13" s="1"/>
  <c r="I146" i="13"/>
  <c r="K146" i="13"/>
  <c r="M146" i="13"/>
  <c r="M145" i="13" s="1"/>
  <c r="O146" i="13"/>
  <c r="Q146" i="13"/>
  <c r="V146" i="13"/>
  <c r="G156" i="13"/>
  <c r="M156" i="13" s="1"/>
  <c r="I156" i="13"/>
  <c r="I145" i="13" s="1"/>
  <c r="K156" i="13"/>
  <c r="O156" i="13"/>
  <c r="O145" i="13" s="1"/>
  <c r="Q156" i="13"/>
  <c r="V156" i="13"/>
  <c r="I159" i="13"/>
  <c r="K159" i="13"/>
  <c r="Q159" i="13"/>
  <c r="G160" i="13"/>
  <c r="I160" i="13"/>
  <c r="K160" i="13"/>
  <c r="M160" i="13"/>
  <c r="O160" i="13"/>
  <c r="Q160" i="13"/>
  <c r="V160" i="13"/>
  <c r="V159" i="13" s="1"/>
  <c r="G166" i="13"/>
  <c r="I166" i="13"/>
  <c r="K166" i="13"/>
  <c r="M166" i="13"/>
  <c r="O166" i="13"/>
  <c r="O159" i="13" s="1"/>
  <c r="Q166" i="13"/>
  <c r="V166" i="13"/>
  <c r="G172" i="13"/>
  <c r="G159" i="13" s="1"/>
  <c r="I172" i="13"/>
  <c r="K172" i="13"/>
  <c r="O172" i="13"/>
  <c r="Q172" i="13"/>
  <c r="V172" i="13"/>
  <c r="AE175" i="13"/>
  <c r="AF175" i="13"/>
  <c r="G23" i="12"/>
  <c r="BA20" i="12"/>
  <c r="BA14" i="12"/>
  <c r="BA11" i="12"/>
  <c r="G8" i="12"/>
  <c r="I8" i="12"/>
  <c r="K8" i="12"/>
  <c r="O8" i="12"/>
  <c r="G9" i="12"/>
  <c r="I9" i="12"/>
  <c r="K9" i="12"/>
  <c r="M9" i="12"/>
  <c r="O9" i="12"/>
  <c r="Q9" i="12"/>
  <c r="Q8" i="12" s="1"/>
  <c r="V9" i="12"/>
  <c r="V8" i="12" s="1"/>
  <c r="G13" i="12"/>
  <c r="I13" i="12"/>
  <c r="K13" i="12"/>
  <c r="M13" i="12"/>
  <c r="O13" i="12"/>
  <c r="Q13" i="12"/>
  <c r="V13" i="12"/>
  <c r="G16" i="12"/>
  <c r="I16" i="12"/>
  <c r="K16" i="12"/>
  <c r="M16" i="12"/>
  <c r="O16" i="12"/>
  <c r="Q16" i="12"/>
  <c r="V16" i="12"/>
  <c r="G19" i="12"/>
  <c r="M19" i="12" s="1"/>
  <c r="M8" i="12" s="1"/>
  <c r="I19" i="12"/>
  <c r="K19" i="12"/>
  <c r="O19" i="12"/>
  <c r="Q19" i="12"/>
  <c r="V19" i="12"/>
  <c r="AE23" i="12"/>
  <c r="AF23" i="12"/>
  <c r="I20" i="1"/>
  <c r="I19" i="1"/>
  <c r="I18" i="1"/>
  <c r="I17" i="1"/>
  <c r="I16" i="1"/>
  <c r="I61" i="1"/>
  <c r="J55" i="1" s="1"/>
  <c r="F46" i="1"/>
  <c r="G23" i="1" s="1"/>
  <c r="G46" i="1"/>
  <c r="G25" i="1" s="1"/>
  <c r="H46" i="1"/>
  <c r="I45" i="1"/>
  <c r="I44" i="1"/>
  <c r="I43" i="1"/>
  <c r="I42" i="1"/>
  <c r="I41" i="1"/>
  <c r="I40" i="1"/>
  <c r="I39" i="1"/>
  <c r="I46" i="1" s="1"/>
  <c r="J43" i="1" s="1"/>
  <c r="A27" i="1" l="1"/>
  <c r="A28" i="1" s="1"/>
  <c r="G28" i="1" s="1"/>
  <c r="G27" i="1" s="1"/>
  <c r="G29" i="1" s="1"/>
  <c r="J44" i="1"/>
  <c r="J41" i="1"/>
  <c r="J45" i="1"/>
  <c r="J40" i="1"/>
  <c r="J42" i="1"/>
  <c r="J39" i="1"/>
  <c r="J46" i="1" s="1"/>
  <c r="AF27" i="15"/>
  <c r="M9" i="15"/>
  <c r="M8" i="15" s="1"/>
  <c r="M95" i="14"/>
  <c r="M94" i="14" s="1"/>
  <c r="M56" i="14"/>
  <c r="M48" i="14" s="1"/>
  <c r="M30" i="14"/>
  <c r="M8" i="14" s="1"/>
  <c r="G8" i="14"/>
  <c r="M70" i="14"/>
  <c r="M58" i="14" s="1"/>
  <c r="M159" i="13"/>
  <c r="M8" i="13"/>
  <c r="M172" i="13"/>
  <c r="G88" i="13"/>
  <c r="J53" i="1"/>
  <c r="J57" i="1"/>
  <c r="J58" i="1"/>
  <c r="J59" i="1"/>
  <c r="J56" i="1"/>
  <c r="J60" i="1"/>
  <c r="J54" i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61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Varadínek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Varadínek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Varadínek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Varadínek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<sst xmlns="http://schemas.openxmlformats.org/spreadsheetml/2006/main" count="1152" uniqueCount="351">
  <si>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</si>
  <si>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</si>
  <si>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</si>
  <si>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</si>
  <si>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</si>
  <si>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</si>
  <si>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</si>
  <si>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</si>
  <si>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</si>
  <si>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</si>
  <si>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</si>
  <si>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</si>
  <si>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</si>
  <si>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</si>
  <si>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</si>
  <si>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</si>
  <si>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</si>
  <si>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</si>
  <si>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</si>
  <si>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</si>
  <si>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</si>
  <si>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</si>
  <si>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</si>
  <si>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</si>
  <si>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</si>
  <si>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</si>
  <si>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</si>
  <si>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</si>
  <si>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</si>
  <si>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</si>
  <si>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</si>
  <si>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</si>
  <si>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</si>
  <si>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</si>
  <si>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</si>
  <si>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</si>
  <si>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</si>
  <si>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</si>
  <si>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</si>
  <si>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</si>
  <si>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</si>
  <si>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</si>
  <si>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</si>
  <si>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sdfsdf</t>
  </si>
  <si>
    <t>17018</t>
  </si>
  <si>
    <t>VD Bystřička - rekonstrukce přístupových schodů pod hráz</t>
  </si>
  <si>
    <t>Stavba</t>
  </si>
  <si>
    <t>000</t>
  </si>
  <si>
    <t>Ostatní a vedlejší náklady</t>
  </si>
  <si>
    <t>001</t>
  </si>
  <si>
    <t>Rekonstrukce stávajícího schodiště</t>
  </si>
  <si>
    <t>002</t>
  </si>
  <si>
    <t>Rekonstrukce přístupové pěšiny</t>
  </si>
  <si>
    <t>003</t>
  </si>
  <si>
    <t>Oprava oplocení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</si>
  <si>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</si>
  <si>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</si>
  <si>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</si>
  <si>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</si>
  <si>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</si>
  <si>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</si>
  <si>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</si>
  <si>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</si>
  <si>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</si>
  <si>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</si>
  <si>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96</t>
  </si>
  <si>
    <t>Bourání konstrukcí</t>
  </si>
  <si>
    <t>99</t>
  </si>
  <si>
    <t>Staveništní přesun hmot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</si>
  <si>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</si>
  <si>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</si>
  <si>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</si>
  <si>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</si>
  <si>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</si>
  <si>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</si>
  <si>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</si>
  <si>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</si>
  <si>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</si>
  <si>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</si>
  <si>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</si>
  <si>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</si>
  <si>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</si>
  <si>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</si>
  <si>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</si>
  <si>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</si>
  <si>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</si>
  <si>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</si>
  <si>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</si>
  <si>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</si>
  <si>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</si>
  <si>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</si>
  <si>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</si>
  <si>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</si>
  <si>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</si>
  <si>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</si>
  <si>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</si>
  <si>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</si>
  <si>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</si>
  <si>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</si>
  <si>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</si>
  <si>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</si>
  <si>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</si>
  <si>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</si>
  <si>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</si>
  <si>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005111020R</t>
  </si>
  <si>
    <t>Vytyčení stavby</t>
  </si>
  <si>
    <t>Soubor</t>
  </si>
  <si>
    <t>RTS 19/ I</t>
  </si>
  <si>
    <t>Indiv</t>
  </si>
  <si>
    <t>POL99_2</t>
  </si>
  <si>
    <t>POP</t>
  </si>
  <si>
    <t>Vyhotovení protokolu o vytyčení stavby se seznamem souřadnic vytyčených bodů a jejich polohopisnými (S-JTSK) a výškopisnými (Bpv) hodnotami.</t>
  </si>
  <si>
    <t>SPU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</si>
  <si>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</si>
  <si>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</si>
  <si>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</si>
  <si>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 R</t>
  </si>
  <si>
    <t>Zařízení staveniště</t>
  </si>
  <si>
    <t>Veškeré náklady spojené s vybudováním, provozem a odstraněním zařízení staveniště.</t>
  </si>
  <si>
    <t>005123010R</t>
  </si>
  <si>
    <t>Extrémní místo provádění</t>
  </si>
  <si>
    <t>POL99_1</t>
  </si>
  <si>
    <t>Náklady na ztížené provádění stavebních prací v neobvyklém a práci ztěžujícím prostředí, jako např. ve zdraví škodlivém prostředí, práce pod vodou či v podzemí.</t>
  </si>
  <si>
    <t>SUM</t>
  </si>
  <si>
    <t>Geodetické zaměření rohů stavby, stabilizace bodů a sestavení laviček.</t>
  </si>
  <si>
    <t>END</t>
  </si>
  <si>
    <t>Položkový soupis prací a dodávek</t>
  </si>
  <si>
    <t>111201101R00</t>
  </si>
  <si>
    <t>Odstranění křovin a stromů o průměru do 10 cm při celkové ploše do 1 000 m2</t>
  </si>
  <si>
    <t>m2</t>
  </si>
  <si>
    <t>800-1</t>
  </si>
  <si>
    <t>RTS 17/ I</t>
  </si>
  <si>
    <t>POL1_</t>
  </si>
  <si>
    <t>s odstraněním kořenů a s případným nutným odklizením křovin a stromů na hromady na vzdálenost do 50 m nebo s naložením na dopravní prostředek, do sklonu terénu 1 : 5,</t>
  </si>
  <si>
    <t>SPI</t>
  </si>
  <si>
    <t>10*10</t>
  </si>
  <si>
    <t>VV</t>
  </si>
  <si>
    <t>111201401R00</t>
  </si>
  <si>
    <t>Spálení odstraněných křovin a stromů pro jakoukolv plochu</t>
  </si>
  <si>
    <t>Spálení odstraněných křovin a stromů o průměru kmene do 100 mm na hromadách pro jakoukoliv plochu.</t>
  </si>
  <si>
    <t>Včetně očištění spáleniště, uložení popela a zbytků na hromadu.</t>
  </si>
  <si>
    <t>Včetně nákladů na přihrnování křovin, očištění spáleniště, uložení popela a zbytků na hromadu.</t>
  </si>
  <si>
    <t>112201121R00</t>
  </si>
  <si>
    <t>Odstranění pařezů o průměru do 20 cm, svah 1:2</t>
  </si>
  <si>
    <t>kus</t>
  </si>
  <si>
    <t>RTS 17/ II</t>
  </si>
  <si>
    <t>112201123R00</t>
  </si>
  <si>
    <t>Odstranění pařezů o průměru do 40 cm, svah 1:2</t>
  </si>
  <si>
    <t>112201124R00</t>
  </si>
  <si>
    <t>Odstranění pařezů o průměru do 50 cm, svah 1:2</t>
  </si>
  <si>
    <t>112201125R00</t>
  </si>
  <si>
    <t>Odstranění pařezů o průměru do 60 cm, svah 1:2</t>
  </si>
  <si>
    <t>112211111R00</t>
  </si>
  <si>
    <t>Spálení pařezů na hromadách o D do 30 cm</t>
  </si>
  <si>
    <t>Včetně:</t>
  </si>
  <si>
    <t>- vodorovné přemístění pařezů ze vzdálenosti do 20 m,</t>
  </si>
  <si>
    <t>- ukládání pařezů na ohništi,</t>
  </si>
  <si>
    <t>- udržování ohně,</t>
  </si>
  <si>
    <t>- likvidaci ohniště,</t>
  </si>
  <si>
    <t>- zajištění požární ochrany prostoru, v němž se spalování provádí.</t>
  </si>
  <si>
    <t>112211112R00</t>
  </si>
  <si>
    <t>Spálení pařezů na hromadách o D do 50 cm</t>
  </si>
  <si>
    <t>112211113R00</t>
  </si>
  <si>
    <t>Spálení pařezů na hromadách o D do 1 m</t>
  </si>
  <si>
    <t>114203202R00</t>
  </si>
  <si>
    <t>Očištění kamene nebo tvárnic od malty</t>
  </si>
  <si>
    <t>m3</t>
  </si>
  <si>
    <t>získaných při rozebrání dlažeb, záhozů, rovnanin a soustřeďovacích staveb,</t>
  </si>
  <si>
    <t>(11,17+20,666)*0,25</t>
  </si>
  <si>
    <t>139601102R00</t>
  </si>
  <si>
    <t>Ruční výkop jam, rýh a šachet v hornině 3</t>
  </si>
  <si>
    <t>s přehozením na vzdálenost do 5 m nebo s naložením na ruční dopravní prostředek</t>
  </si>
  <si>
    <t>139601103R00</t>
  </si>
  <si>
    <t>Ruční výkop jam, rýh a šachet v hornině 4</t>
  </si>
  <si>
    <t>schodiště I+II (ramena + vložené podesty), odpočinková plošina I+II : 23,60*2,1*0,5</t>
  </si>
  <si>
    <t>přístupový chodník : 9,10*0,3*0,5</t>
  </si>
  <si>
    <t>162201203R00</t>
  </si>
  <si>
    <t>Vodorovné přemístění výkopku nošením z horniny 1 až 4, kolečkem, na vzdálenost do 10 m</t>
  </si>
  <si>
    <t>bez naložení, avšak s vyprázdněním nádoby na hromadu nebo do dopravního prostředku,</t>
  </si>
  <si>
    <t>26,145*2-14,16</t>
  </si>
  <si>
    <t>171201101R00</t>
  </si>
  <si>
    <t>Uložení sypaniny do násypů nezhutněných</t>
  </si>
  <si>
    <t>Uložení sypaniny do násypů nebo na skládku s rozprostřením sypaniny ve vrstvách a s hrubým urovnáním.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</si>
  <si>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</si>
  <si>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</si>
  <si>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</si>
  <si>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- včetně úpravy pláně zásypu se hutněním a úpravy svahu</t>
  </si>
  <si>
    <t>23,60*(2,1-1,5)</t>
  </si>
  <si>
    <t>180401212R00</t>
  </si>
  <si>
    <t>Založení trávníku lučního výsevem ve svahu do 1:2</t>
  </si>
  <si>
    <t>181101111R00</t>
  </si>
  <si>
    <t>Úprava pláně v zářezech bez rozlišení horniny, se zhutněním - ručně</t>
  </si>
  <si>
    <t>vyrovnáním výškových rozdílů, ploch vodorovných a ploch do sklonu 1 : 5.</t>
  </si>
  <si>
    <t>(2,95*3+0,65*2+2,1+5,4*3+0,6*2+0,9+4,42*3+0,6*2+2,1)*1,5</t>
  </si>
  <si>
    <t>9,10</t>
  </si>
  <si>
    <t>181201111R00</t>
  </si>
  <si>
    <t>Úprava pláně v násypech bez rozlišení horniny, se zhutněním - ručně</t>
  </si>
  <si>
    <t>vyrovnání výškových rozdílů, plochy vodorovné a plochy do sklonu 1 : 5,</t>
  </si>
  <si>
    <t>38,13*10</t>
  </si>
  <si>
    <t>00572460R</t>
  </si>
  <si>
    <t>směs travní technická</t>
  </si>
  <si>
    <t>kg</t>
  </si>
  <si>
    <t>SPCM</t>
  </si>
  <si>
    <t>POL3_</t>
  </si>
  <si>
    <t>381,30*30/1000</t>
  </si>
  <si>
    <t>275314116R00</t>
  </si>
  <si>
    <t>Základové patky a bloky z BP beton C 25/30, XA2</t>
  </si>
  <si>
    <t>821-1</t>
  </si>
  <si>
    <t>ve výkopu zapaženém nebo nezapaženém, popř. nad terénem z betonu prostého, z cementů portladských a struskoportladských, z cementů síranovzdorných,</t>
  </si>
  <si>
    <t>patky sloupků zábradlí : 0,2*0,2*0,6*30</t>
  </si>
  <si>
    <t>275354111R00</t>
  </si>
  <si>
    <t>Bednění základových patek a bloků zřízení bednění</t>
  </si>
  <si>
    <t>0,2*3*0,25*30</t>
  </si>
  <si>
    <t>275354211R00</t>
  </si>
  <si>
    <t>Bednění základových patek a bloků odstranění bednění</t>
  </si>
  <si>
    <t>430361921R00</t>
  </si>
  <si>
    <t>Výztuž schodišťových konstrukcí  (stupňů, schodnic, ramen, podest s nosníky) ze svařovaných sítí</t>
  </si>
  <si>
    <t>t</t>
  </si>
  <si>
    <t>801-1</t>
  </si>
  <si>
    <t>podkladní betony : 51,10*1,4*5,4*1,2/1000</t>
  </si>
  <si>
    <t>zajišťovací prahy : 1*1,4*9*5,4*1,2/1000</t>
  </si>
  <si>
    <t>451311821R00</t>
  </si>
  <si>
    <t>Podklad pod dlažbu z betonu C 25/30 XA1,do 15 cm</t>
  </si>
  <si>
    <t>schodiště I+II (vložené podesty), odpočinková plošina I+II : (0,65*2+2,1+0,6*2+0,9+0,6*2+2,1)*1,5*1,3</t>
  </si>
  <si>
    <t>přístupový chodník : 9,10*1,3</t>
  </si>
  <si>
    <t>chodník mezi odpočívací plošinou I a stávající plošinou : 8,50*1,3</t>
  </si>
  <si>
    <t>451311831R00</t>
  </si>
  <si>
    <t>Podklad pod dlažbu z betonu C 25/30 XA1,do 20 cm</t>
  </si>
  <si>
    <t>schodiště I+II (ramena ) : (3,00*3+5,5*3+4,5*3)*1,5*1,2</t>
  </si>
  <si>
    <t>452318510R00</t>
  </si>
  <si>
    <t>Zajišťovací práh z betonu s patkami i bez patek</t>
  </si>
  <si>
    <t>Včetně bednění a odbednění.</t>
  </si>
  <si>
    <t>(0,24*3+0,24*6)*1,5*1,2</t>
  </si>
  <si>
    <t>465513127R00</t>
  </si>
  <si>
    <t>Dlažba z kamene na MC, s vyspárov. MCs, tl. 20 cm</t>
  </si>
  <si>
    <t>přístupový chodník : 9,10</t>
  </si>
  <si>
    <t>podesty : 0,756*6+1,13</t>
  </si>
  <si>
    <t>odp. plošiny : 3,10+2,80</t>
  </si>
  <si>
    <t>chodník mezi odpočívací plošinou I a stávající plošinou : 8,50</t>
  </si>
  <si>
    <t>465-R-2</t>
  </si>
  <si>
    <t>Osazení stupňů do betonu včetně bočnic s vyspárováním spár MC</t>
  </si>
  <si>
    <t>Vlastní</t>
  </si>
  <si>
    <t>1,5*0,3*(24+6+87+12)</t>
  </si>
  <si>
    <t>592-R-1</t>
  </si>
  <si>
    <t>Prefa bočnice 150x200x1000 mm, šedá</t>
  </si>
  <si>
    <t>(11,85*2+35,9*2)*1,05</t>
  </si>
  <si>
    <t>593723030RR1</t>
  </si>
  <si>
    <t>Stupeň schod. protiskluz. 1200/300/165 šedý</t>
  </si>
  <si>
    <t>593723030RR2</t>
  </si>
  <si>
    <t>Stupeň schod. protiskluz. 1200/300/165 červený</t>
  </si>
  <si>
    <t>593723030RR3</t>
  </si>
  <si>
    <t>Stupeň schod. protiskluz. 1200/300/180 šedý</t>
  </si>
  <si>
    <t>593723030RR4</t>
  </si>
  <si>
    <t>Stupeň schod. protiskluz. 1200/300/180 červený</t>
  </si>
  <si>
    <t>960211251R00</t>
  </si>
  <si>
    <t>Bourání konstrukcí zděných z kamene nebo cihel</t>
  </si>
  <si>
    <t>Včetně bourání geotextilií, výplně otvorů tvárnic, drenáží, trubek a dilatačních prvků apod. zabudovaných v bouraných konstrukcích a zábradlí</t>
  </si>
  <si>
    <t>49*0,4*1,1</t>
  </si>
  <si>
    <t>967052021R00</t>
  </si>
  <si>
    <t>Úprava ploch betonových konstrukcí chladících věží zdrsnění kladivy</t>
  </si>
  <si>
    <t>801-5</t>
  </si>
  <si>
    <t>998321011R00</t>
  </si>
  <si>
    <t>Přesun hmot pro hráze přehradní zemní a kamenité</t>
  </si>
  <si>
    <t>POL7_</t>
  </si>
  <si>
    <t>767-r-1</t>
  </si>
  <si>
    <t>Výroba a montáž kov. atypických konstr. do 100 kg</t>
  </si>
  <si>
    <t>Položka obsahuje:</t>
  </si>
  <si>
    <t>- kontrolní zaměření po realizaci schodů</t>
  </si>
  <si>
    <t>- materiál včetně prořezu</t>
  </si>
  <si>
    <t>- povrchovou úpravu zinkováním</t>
  </si>
  <si>
    <t>- osazení zábradlí do betonových patek (betonáž na místě)</t>
  </si>
  <si>
    <t>- veškeré pomocné práce a materiál související s montáží zábradlí</t>
  </si>
  <si>
    <t>zábradlí : (52,61+65,63+73,32+86,80+199,10+85,38+81,97+88,71)*1,05</t>
  </si>
  <si>
    <t>998767104R00</t>
  </si>
  <si>
    <t>Přesun hmot pro kovové stavební doplňk. konstrukce v objektech výšky do 36 m</t>
  </si>
  <si>
    <t>800-767</t>
  </si>
  <si>
    <t>50 m vodorovně</t>
  </si>
  <si>
    <t>979082312R00</t>
  </si>
  <si>
    <t>Vodorovná doprava suti a hmot po suchu do 500 m</t>
  </si>
  <si>
    <t>POL8_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</si>
  <si>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</si>
  <si>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</si>
  <si>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</si>
  <si>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>979082317R00</t>
  </si>
  <si>
    <t>Vodorovná doprava suti a hmot po suchu do 5000 m</t>
  </si>
  <si>
    <t>979990001R00</t>
  </si>
  <si>
    <t>Poplatek za skládku stavební suti</t>
  </si>
  <si>
    <t>801-3</t>
  </si>
  <si>
    <t>- výrobu zábradlí</t>
  </si>
  <si>
    <t>Ruční výkop jam, rýh a šachet Ruční výkop jam, rýh a šachet v hornině tř. 3</t>
  </si>
  <si>
    <t>5,13*1,5*0,5</t>
  </si>
  <si>
    <t>Ruční výkop jam, rýh a šachet Ruční výkop jam, rýh a šachet v hornině tř. 4</t>
  </si>
  <si>
    <t>Vodorovné přemístění výkopku nošením Vodorovné přemíst.výkopku, kolečko hor.1-4, do 10m</t>
  </si>
  <si>
    <t>3,8475*2-3,078</t>
  </si>
  <si>
    <t>162201253R00</t>
  </si>
  <si>
    <t>Vodorovné přemístění výkopku nošením z horniny 5 až 7, kolečkem, na vzdálenost do 10 m</t>
  </si>
  <si>
    <t>162201260R00</t>
  </si>
  <si>
    <t>Vodorovné přemístění výkopku nošením příplatek k ceně za každých dalších 10 m_x000D_
 z horniny 5 až 7, kolečkem</t>
  </si>
  <si>
    <t>4,68*3</t>
  </si>
  <si>
    <t>Uložení sypaniny Uložení sypaniny do násypů nezhutněných</t>
  </si>
  <si>
    <t>Zásyp sypaninou se zhutněním Zásyp ruční se zhutněním</t>
  </si>
  <si>
    <t>5,13*(1,5-0,9)</t>
  </si>
  <si>
    <t>Úprava pláně v zářezech Úprava pláně v zářezech se zhutněním - ručně</t>
  </si>
  <si>
    <t>16,10*0,9</t>
  </si>
  <si>
    <t>Úprava pláně v násypech Úprava pláně na násypech se zhutněním - ručně</t>
  </si>
  <si>
    <t>4,617*10</t>
  </si>
  <si>
    <t>Směs travní technická PROFI, á 25 kg</t>
  </si>
  <si>
    <t>46,17*30/1000</t>
  </si>
  <si>
    <t>Základové patky a bloky z BP Beton základových patek prostý C 25/30 XA2</t>
  </si>
  <si>
    <t>patky sloupků zábradlí : 0,2*0,2*0,6*13</t>
  </si>
  <si>
    <t>Bednění základových patek a bloků Bednění stěn základových patek zřízení</t>
  </si>
  <si>
    <t>0,2*3*0,25*13</t>
  </si>
  <si>
    <t>Bednění základových patek a bloků Bednění základových patek odstranění</t>
  </si>
  <si>
    <t>Výztuž schodišťových konstrukcí  (stupňů, schodnic, ramen, podest s nosníky) Výztuž schodišťových konstrukcí svařovanou sítí</t>
  </si>
  <si>
    <t>podkladní betony : 16,10*0,8*5,4*1,2/1000</t>
  </si>
  <si>
    <t>zajišťovací prahy : 1*0,8*1*5,4*1,2/1000</t>
  </si>
  <si>
    <t>podesta : 0,57*1,2</t>
  </si>
  <si>
    <t>šikmé rampy : 5,5+5,1*1,2</t>
  </si>
  <si>
    <t>3,24*1,2</t>
  </si>
  <si>
    <t>0,23*0,9*1,2</t>
  </si>
  <si>
    <t>465-R-1</t>
  </si>
  <si>
    <t>Osazení stupňů do betonu vyspárováním spár MC</t>
  </si>
  <si>
    <t>Včetně úpravy líce schodů.</t>
  </si>
  <si>
    <t>0,9*0,3*(8+4)</t>
  </si>
  <si>
    <t>Stupeň schod. protiskluz. 900/300/170 šedý</t>
  </si>
  <si>
    <t>Stupeň schod. protiskluz. 900/300/170 červený</t>
  </si>
  <si>
    <t>Včetně bourání geotextilií, výplně otvorů tvárnic, drenáží, trubek a dilatačních prvků apod. zabudovaných v bouraných konstrukcích.</t>
  </si>
  <si>
    <t>11,70*0,4</t>
  </si>
  <si>
    <t>zábradlí : (58,57+26,13+102,30+105,76)*1,05</t>
  </si>
  <si>
    <t>Přesun hmot pro kovové stavební doplňk. konstrukce Přesun hmot pro zámečnické konstr., výšky do 36 m</t>
  </si>
  <si>
    <t>900100002RAA</t>
  </si>
  <si>
    <t>Plot z drátěného pletiva poplastovaného, na ocelové sloupky, výšky 2 m, vrata, vrátka, ostnatý drát</t>
  </si>
  <si>
    <t>100 m</t>
  </si>
  <si>
    <t>AP-HSV</t>
  </si>
  <si>
    <t>POL2_</t>
  </si>
  <si>
    <t>hloubení jam pro osazení sloupků, s naložením na dopravní prostředek a odvozem výkopku do 20 m, se složením, bez rozhrnutí, v hornině 3, dodávka a osazení sloupků a vzpěr plotových ocelových trubkových výšky 255 cm typových, se zabetonováním do 0,05 m3 betonem B 30, dodávka a montáž pletiva se čtvercovými oky 50,0 x 2,24 x 2,0 mm, ostnatého drátu čtyřšpičkového 2,24 mm, do výšky 2 m, dodávka a montáž vrat 330 x 205 cm a vrátek 100 x 205 cm ocelových se sloupky (1 kus/ 100 m).</t>
  </si>
  <si>
    <t>- výkop patek sloupků</t>
  </si>
  <si>
    <t>- vodorovné přemístění zeminy kolečkem do 20m + rozprostření zeminy</t>
  </si>
  <si>
    <t>- beton patek sloupků</t>
  </si>
  <si>
    <t>- bednění zhlaví patek sloupků</t>
  </si>
  <si>
    <t>- dodávku + montáž sloupů (průběžné, napínací, rohové)</t>
  </si>
  <si>
    <t>- dodávku + montáž branky</t>
  </si>
  <si>
    <t>- dodávku + montáž pletiva včetně napínacích drátů</t>
  </si>
  <si>
    <t>767900040RA0</t>
  </si>
  <si>
    <t>Demontáž oplocení rámového</t>
  </si>
  <si>
    <t>m</t>
  </si>
  <si>
    <t>AP-PSV</t>
  </si>
  <si>
    <t>Položka obsahuje</t>
  </si>
  <si>
    <t>- demontáž pletiva včetně sloupků</t>
  </si>
  <si>
    <t>- demontáž branky včetně sloupků</t>
  </si>
  <si>
    <t>- odvoz vybouraných hmot na skládku včetně polatku za skládku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</si>
</sst>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0" fontId="17" fillId="0" borderId="18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B10" sqref="B10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7" t="s">
        <v>39</v>
      </c>
      <c r="B2" s="77"/>
      <c r="C2" s="77"/>
      <c r="D2" s="77"/>
      <c r="E2" s="77"/>
      <c r="F2" s="77"/>
      <c r="G2" s="77"/>
    </row>
  </sheetData>
  <sheetProtection password="C613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2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0" t="s">
        <v>41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4" t="s">
        <v>22</v>
      </c>
      <c r="C2" s="105"/>
      <c r="D2" s="106" t="s">
        <v>44</v>
      </c>
      <c r="E2" s="107" t="s">
        <v>45</v>
      </c>
      <c r="F2" s="108"/>
      <c r="G2" s="108"/>
      <c r="H2" s="108"/>
      <c r="I2" s="108"/>
      <c r="J2" s="109"/>
      <c r="O2" s="2"/>
    </row>
    <row r="3" spans="1:15" ht="27" hidden="1" customHeight="1" x14ac:dyDescent="0.2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120"/>
      <c r="E11" s="120"/>
      <c r="F11" s="120"/>
      <c r="G11" s="120"/>
      <c r="H11" s="26" t="s">
        <v>40</v>
      </c>
      <c r="I11" s="125"/>
      <c r="J11" s="10"/>
    </row>
    <row r="12" spans="1:15" ht="15.75" customHeight="1" x14ac:dyDescent="0.2">
      <c r="A12" s="3"/>
      <c r="B12" s="39"/>
      <c r="C12" s="24"/>
      <c r="D12" s="121"/>
      <c r="E12" s="121"/>
      <c r="F12" s="121"/>
      <c r="G12" s="121"/>
      <c r="H12" s="26" t="s">
        <v>34</v>
      </c>
      <c r="I12" s="125"/>
      <c r="J12" s="10"/>
    </row>
    <row r="13" spans="1:15" ht="15.75" customHeight="1" x14ac:dyDescent="0.2">
      <c r="A13" s="3"/>
      <c r="B13" s="40"/>
      <c r="C13" s="25"/>
      <c r="D13" s="124"/>
      <c r="E13" s="122"/>
      <c r="F13" s="123"/>
      <c r="G13" s="123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96"/>
      <c r="F15" s="96"/>
      <c r="G15" s="97"/>
      <c r="H15" s="97"/>
      <c r="I15" s="97" t="s">
        <v>29</v>
      </c>
      <c r="J15" s="98"/>
    </row>
    <row r="16" spans="1:15" ht="23.25" customHeight="1" x14ac:dyDescent="0.2">
      <c r="A16" s="191" t="s">
        <v>24</v>
      </c>
      <c r="B16" s="55" t="s">
        <v>24</v>
      </c>
      <c r="C16" s="56"/>
      <c r="D16" s="57"/>
      <c r="E16" s="83"/>
      <c r="F16" s="84"/>
      <c r="G16" s="83"/>
      <c r="H16" s="84"/>
      <c r="I16" s="83">
        <f>SUMIF(F53:F60,A16,I53:I60)+SUMIF(F53:F60,"PSU",I53:I60)</f>
        <v>0</v>
      </c>
      <c r="J16" s="85"/>
    </row>
    <row r="17" spans="1:10" ht="23.25" customHeight="1" x14ac:dyDescent="0.2">
      <c r="A17" s="191" t="s">
        <v>25</v>
      </c>
      <c r="B17" s="55" t="s">
        <v>25</v>
      </c>
      <c r="C17" s="56"/>
      <c r="D17" s="57"/>
      <c r="E17" s="83"/>
      <c r="F17" s="84"/>
      <c r="G17" s="83"/>
      <c r="H17" s="84"/>
      <c r="I17" s="83">
        <f>SUMIF(F53:F60,A17,I53:I60)</f>
        <v>0</v>
      </c>
      <c r="J17" s="85"/>
    </row>
    <row r="18" spans="1:10" ht="23.25" customHeight="1" x14ac:dyDescent="0.2">
      <c r="A18" s="191" t="s">
        <v>26</v>
      </c>
      <c r="B18" s="55" t="s">
        <v>26</v>
      </c>
      <c r="C18" s="56"/>
      <c r="D18" s="57"/>
      <c r="E18" s="83"/>
      <c r="F18" s="84"/>
      <c r="G18" s="83"/>
      <c r="H18" s="84"/>
      <c r="I18" s="83">
        <f>SUMIF(F53:F60,A18,I53:I60)</f>
        <v>0</v>
      </c>
      <c r="J18" s="85"/>
    </row>
    <row r="19" spans="1:10" ht="23.25" customHeight="1" x14ac:dyDescent="0.2">
      <c r="A19" s="191" t="s">
        <v>74</v>
      </c>
      <c r="B19" s="55" t="s">
        <v>27</v>
      </c>
      <c r="C19" s="56"/>
      <c r="D19" s="57"/>
      <c r="E19" s="83"/>
      <c r="F19" s="84"/>
      <c r="G19" s="83"/>
      <c r="H19" s="84"/>
      <c r="I19" s="83">
        <f>SUMIF(F53:F60,A19,I53:I60)</f>
        <v>0</v>
      </c>
      <c r="J19" s="85"/>
    </row>
    <row r="20" spans="1:10" ht="23.25" customHeight="1" x14ac:dyDescent="0.2">
      <c r="A20" s="191" t="s">
        <v>75</v>
      </c>
      <c r="B20" s="55" t="s">
        <v>28</v>
      </c>
      <c r="C20" s="56"/>
      <c r="D20" s="57"/>
      <c r="E20" s="83"/>
      <c r="F20" s="84"/>
      <c r="G20" s="83"/>
      <c r="H20" s="84"/>
      <c r="I20" s="83">
        <f>SUMIF(F53:F60,A20,I53:I60)</f>
        <v>0</v>
      </c>
      <c r="J20" s="85"/>
    </row>
    <row r="21" spans="1:10" ht="23.25" customHeight="1" x14ac:dyDescent="0.2">
      <c r="A21" s="3"/>
      <c r="B21" s="72" t="s">
        <v>29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79">
        <f>I23*E23/100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93">
        <f>I25*E25/100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95">
        <f>CenaCelkemBezDPH-(ZakladDPHSni+ZakladDPHZakl)</f>
        <v>0</v>
      </c>
      <c r="H27" s="95"/>
      <c r="I27" s="95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4" t="s">
        <v>23</v>
      </c>
      <c r="C28" s="165"/>
      <c r="D28" s="165"/>
      <c r="E28" s="166"/>
      <c r="F28" s="167"/>
      <c r="G28" s="168">
        <f>IF(A28&gt;50, ROUNDUP(A27, 0), ROUNDDOWN(A27, 0))</f>
        <v>0</v>
      </c>
      <c r="H28" s="168"/>
      <c r="I28" s="168"/>
      <c r="J28" s="169" t="str">
        <f t="shared" si="0"/>
        <v>CZK</v>
      </c>
    </row>
    <row r="29" spans="1:10" ht="27.75" hidden="1" customHeight="1" thickBot="1" x14ac:dyDescent="0.25">
      <c r="A29" s="3"/>
      <c r="B29" s="164" t="s">
        <v>35</v>
      </c>
      <c r="C29" s="170"/>
      <c r="D29" s="170"/>
      <c r="E29" s="170"/>
      <c r="F29" s="170"/>
      <c r="G29" s="171">
        <f>ZakladDPHSni+DPHSni+ZakladDPHZakl+DPHZakl+Zaokrouhleni</f>
        <v>0</v>
      </c>
      <c r="H29" s="171"/>
      <c r="I29" s="171"/>
      <c r="J29" s="172" t="s">
        <v>56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43502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 t="s">
        <v>43</v>
      </c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1" t="s">
        <v>16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 x14ac:dyDescent="0.2">
      <c r="A38" s="130" t="s">
        <v>37</v>
      </c>
      <c r="B38" s="134" t="s">
        <v>17</v>
      </c>
      <c r="C38" s="135" t="s">
        <v>5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18</v>
      </c>
      <c r="I38" s="139" t="s">
        <v>1</v>
      </c>
      <c r="J38" s="140" t="s">
        <v>0</v>
      </c>
    </row>
    <row r="39" spans="1:10" ht="25.5" hidden="1" customHeight="1" x14ac:dyDescent="0.2">
      <c r="A39" s="130">
        <v>1</v>
      </c>
      <c r="B39" s="141" t="s">
        <v>46</v>
      </c>
      <c r="C39" s="142"/>
      <c r="D39" s="143"/>
      <c r="E39" s="143"/>
      <c r="F39" s="144">
        <f>'000 001 Naklady'!AE23+'001 001 Pol'!AE175+'001 002 Pol'!AE109+'001 003 Pol'!AE27</f>
        <v>0</v>
      </c>
      <c r="G39" s="145">
        <f>'000 001 Naklady'!AF23+'001 001 Pol'!AF175+'001 002 Pol'!AF109+'001 003 Pol'!AF27</f>
        <v>0</v>
      </c>
      <c r="H39" s="146"/>
      <c r="I39" s="147">
        <f>F39+G39+H39</f>
        <v>0</v>
      </c>
      <c r="J39" s="148" t="str">
        <f>IF(CenaCelkemVypocet=0,"",I39/CenaCelkemVypocet*100)</f>
        <v/>
      </c>
    </row>
    <row r="40" spans="1:10" ht="25.5" customHeight="1" x14ac:dyDescent="0.2">
      <c r="A40" s="130">
        <v>2</v>
      </c>
      <c r="B40" s="149" t="s">
        <v>47</v>
      </c>
      <c r="C40" s="150" t="s">
        <v>48</v>
      </c>
      <c r="D40" s="151"/>
      <c r="E40" s="151"/>
      <c r="F40" s="152">
        <f>'000 001 Naklady'!AE23</f>
        <v>0</v>
      </c>
      <c r="G40" s="153">
        <f>'000 001 Naklady'!AF23</f>
        <v>0</v>
      </c>
      <c r="H40" s="153"/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0">
        <v>3</v>
      </c>
      <c r="B41" s="156" t="s">
        <v>49</v>
      </c>
      <c r="C41" s="142" t="s">
        <v>48</v>
      </c>
      <c r="D41" s="143"/>
      <c r="E41" s="143"/>
      <c r="F41" s="157">
        <f>'000 001 Naklady'!AE23</f>
        <v>0</v>
      </c>
      <c r="G41" s="146">
        <f>'000 001 Naklady'!AF23</f>
        <v>0</v>
      </c>
      <c r="H41" s="146"/>
      <c r="I41" s="147">
        <f>F41+G41+H41</f>
        <v>0</v>
      </c>
      <c r="J41" s="148" t="str">
        <f>IF(CenaCelkemVypocet=0,"",I41/CenaCelkemVypocet*100)</f>
        <v/>
      </c>
    </row>
    <row r="42" spans="1:10" ht="25.5" customHeight="1" x14ac:dyDescent="0.2">
      <c r="A42" s="130">
        <v>2</v>
      </c>
      <c r="B42" s="149" t="s">
        <v>49</v>
      </c>
      <c r="C42" s="150" t="s">
        <v>45</v>
      </c>
      <c r="D42" s="151"/>
      <c r="E42" s="151"/>
      <c r="F42" s="152">
        <f>'001 001 Pol'!AE175+'001 002 Pol'!AE109+'001 003 Pol'!AE27</f>
        <v>0</v>
      </c>
      <c r="G42" s="153">
        <f>'001 001 Pol'!AF175+'001 002 Pol'!AF109+'001 003 Pol'!AF27</f>
        <v>0</v>
      </c>
      <c r="H42" s="153"/>
      <c r="I42" s="154">
        <f>F42+G42+H42</f>
        <v>0</v>
      </c>
      <c r="J42" s="155" t="str">
        <f>IF(CenaCelkemVypocet=0,"",I42/CenaCelkemVypocet*100)</f>
        <v/>
      </c>
    </row>
    <row r="43" spans="1:10" ht="25.5" customHeight="1" x14ac:dyDescent="0.2">
      <c r="A43" s="130">
        <v>3</v>
      </c>
      <c r="B43" s="156" t="s">
        <v>49</v>
      </c>
      <c r="C43" s="142" t="s">
        <v>50</v>
      </c>
      <c r="D43" s="143"/>
      <c r="E43" s="143"/>
      <c r="F43" s="157">
        <f>'001 001 Pol'!AE175</f>
        <v>0</v>
      </c>
      <c r="G43" s="146">
        <f>'001 001 Pol'!AF175</f>
        <v>0</v>
      </c>
      <c r="H43" s="146"/>
      <c r="I43" s="147">
        <f>F43+G43+H43</f>
        <v>0</v>
      </c>
      <c r="J43" s="148" t="str">
        <f>IF(CenaCelkemVypocet=0,"",I43/CenaCelkemVypocet*100)</f>
        <v/>
      </c>
    </row>
    <row r="44" spans="1:10" ht="25.5" customHeight="1" x14ac:dyDescent="0.2">
      <c r="A44" s="130">
        <v>3</v>
      </c>
      <c r="B44" s="156" t="s">
        <v>51</v>
      </c>
      <c r="C44" s="142" t="s">
        <v>52</v>
      </c>
      <c r="D44" s="143"/>
      <c r="E44" s="143"/>
      <c r="F44" s="157">
        <f>'001 002 Pol'!AE109</f>
        <v>0</v>
      </c>
      <c r="G44" s="146">
        <f>'001 002 Pol'!AF109</f>
        <v>0</v>
      </c>
      <c r="H44" s="146"/>
      <c r="I44" s="147">
        <f>F44+G44+H44</f>
        <v>0</v>
      </c>
      <c r="J44" s="148" t="str">
        <f>IF(CenaCelkemVypocet=0,"",I44/CenaCelkemVypocet*100)</f>
        <v/>
      </c>
    </row>
    <row r="45" spans="1:10" ht="25.5" customHeight="1" x14ac:dyDescent="0.2">
      <c r="A45" s="130">
        <v>3</v>
      </c>
      <c r="B45" s="156" t="s">
        <v>53</v>
      </c>
      <c r="C45" s="142" t="s">
        <v>54</v>
      </c>
      <c r="D45" s="143"/>
      <c r="E45" s="143"/>
      <c r="F45" s="157">
        <f>'001 003 Pol'!AE27</f>
        <v>0</v>
      </c>
      <c r="G45" s="146">
        <f>'001 003 Pol'!AF27</f>
        <v>0</v>
      </c>
      <c r="H45" s="146"/>
      <c r="I45" s="147">
        <f>F45+G45+H45</f>
        <v>0</v>
      </c>
      <c r="J45" s="148" t="str">
        <f>IF(CenaCelkemVypocet=0,"",I45/CenaCelkemVypocet*100)</f>
        <v/>
      </c>
    </row>
    <row r="46" spans="1:10" ht="25.5" customHeight="1" x14ac:dyDescent="0.2">
      <c r="A46" s="130"/>
      <c r="B46" s="158" t="s">
        <v>55</v>
      </c>
      <c r="C46" s="159"/>
      <c r="D46" s="159"/>
      <c r="E46" s="159"/>
      <c r="F46" s="160">
        <f>SUMIF(A39:A45,"=1",F39:F45)</f>
        <v>0</v>
      </c>
      <c r="G46" s="161">
        <f>SUMIF(A39:A45,"=1",G39:G45)</f>
        <v>0</v>
      </c>
      <c r="H46" s="161">
        <f>SUMIF(A39:A45,"=1",H39:H45)</f>
        <v>0</v>
      </c>
      <c r="I46" s="162">
        <f>SUMIF(A39:A45,"=1",I39:I45)</f>
        <v>0</v>
      </c>
      <c r="J46" s="163">
        <f>SUMIF(A39:A45,"=1",J39:J45)</f>
        <v>0</v>
      </c>
    </row>
    <row r="50" spans="1:10" ht="15.75" x14ac:dyDescent="0.25">
      <c r="B50" s="173" t="s">
        <v>57</v>
      </c>
    </row>
    <row r="52" spans="1:10" ht="25.5" customHeight="1" x14ac:dyDescent="0.2">
      <c r="A52" s="174"/>
      <c r="B52" s="177" t="s">
        <v>17</v>
      </c>
      <c r="C52" s="177" t="s">
        <v>5</v>
      </c>
      <c r="D52" s="178"/>
      <c r="E52" s="178"/>
      <c r="F52" s="179" t="s">
        <v>58</v>
      </c>
      <c r="G52" s="179"/>
      <c r="H52" s="179"/>
      <c r="I52" s="179" t="s">
        <v>29</v>
      </c>
      <c r="J52" s="179" t="s">
        <v>0</v>
      </c>
    </row>
    <row r="53" spans="1:10" ht="25.5" customHeight="1" x14ac:dyDescent="0.2">
      <c r="A53" s="175"/>
      <c r="B53" s="180" t="s">
        <v>59</v>
      </c>
      <c r="C53" s="181" t="s">
        <v>60</v>
      </c>
      <c r="D53" s="182"/>
      <c r="E53" s="182"/>
      <c r="F53" s="187" t="s">
        <v>24</v>
      </c>
      <c r="G53" s="188"/>
      <c r="H53" s="188"/>
      <c r="I53" s="188">
        <f>'001 001 Pol'!G8+'001 002 Pol'!G8</f>
        <v>0</v>
      </c>
      <c r="J53" s="185" t="str">
        <f>IF(I61=0,"",I53/I61*100)</f>
        <v/>
      </c>
    </row>
    <row r="54" spans="1:10" ht="25.5" customHeight="1" x14ac:dyDescent="0.2">
      <c r="A54" s="175"/>
      <c r="B54" s="180" t="s">
        <v>61</v>
      </c>
      <c r="C54" s="181" t="s">
        <v>62</v>
      </c>
      <c r="D54" s="182"/>
      <c r="E54" s="182"/>
      <c r="F54" s="187" t="s">
        <v>24</v>
      </c>
      <c r="G54" s="188"/>
      <c r="H54" s="188"/>
      <c r="I54" s="188">
        <f>'001 001 Pol'!G88+'001 002 Pol'!G48</f>
        <v>0</v>
      </c>
      <c r="J54" s="185" t="str">
        <f>IF(I61=0,"",I54/I61*100)</f>
        <v/>
      </c>
    </row>
    <row r="55" spans="1:10" ht="25.5" customHeight="1" x14ac:dyDescent="0.2">
      <c r="A55" s="175"/>
      <c r="B55" s="180" t="s">
        <v>63</v>
      </c>
      <c r="C55" s="181" t="s">
        <v>64</v>
      </c>
      <c r="D55" s="182"/>
      <c r="E55" s="182"/>
      <c r="F55" s="187" t="s">
        <v>24</v>
      </c>
      <c r="G55" s="188"/>
      <c r="H55" s="188"/>
      <c r="I55" s="188">
        <f>'001 001 Pol'!G98+'001 002 Pol'!G58</f>
        <v>0</v>
      </c>
      <c r="J55" s="185" t="str">
        <f>IF(I61=0,"",I55/I61*100)</f>
        <v/>
      </c>
    </row>
    <row r="56" spans="1:10" ht="25.5" customHeight="1" x14ac:dyDescent="0.2">
      <c r="A56" s="175"/>
      <c r="B56" s="180" t="s">
        <v>65</v>
      </c>
      <c r="C56" s="181" t="s">
        <v>66</v>
      </c>
      <c r="D56" s="182"/>
      <c r="E56" s="182"/>
      <c r="F56" s="187" t="s">
        <v>24</v>
      </c>
      <c r="G56" s="188"/>
      <c r="H56" s="188"/>
      <c r="I56" s="188">
        <f>'001 001 Pol'!G135+'001 002 Pol'!G84</f>
        <v>0</v>
      </c>
      <c r="J56" s="185" t="str">
        <f>IF(I61=0,"",I56/I61*100)</f>
        <v/>
      </c>
    </row>
    <row r="57" spans="1:10" ht="25.5" customHeight="1" x14ac:dyDescent="0.2">
      <c r="A57" s="175"/>
      <c r="B57" s="180" t="s">
        <v>67</v>
      </c>
      <c r="C57" s="181" t="s">
        <v>68</v>
      </c>
      <c r="D57" s="182"/>
      <c r="E57" s="182"/>
      <c r="F57" s="187" t="s">
        <v>24</v>
      </c>
      <c r="G57" s="188"/>
      <c r="H57" s="188"/>
      <c r="I57" s="188">
        <f>'001 001 Pol'!G142+'001 002 Pol'!G91</f>
        <v>0</v>
      </c>
      <c r="J57" s="185" t="str">
        <f>IF(I61=0,"",I57/I61*100)</f>
        <v/>
      </c>
    </row>
    <row r="58" spans="1:10" ht="25.5" customHeight="1" x14ac:dyDescent="0.2">
      <c r="A58" s="175"/>
      <c r="B58" s="180" t="s">
        <v>69</v>
      </c>
      <c r="C58" s="181" t="s">
        <v>70</v>
      </c>
      <c r="D58" s="182"/>
      <c r="E58" s="182"/>
      <c r="F58" s="187" t="s">
        <v>25</v>
      </c>
      <c r="G58" s="188"/>
      <c r="H58" s="188"/>
      <c r="I58" s="188">
        <f>'001 001 Pol'!G145+'001 002 Pol'!G94+'001 003 Pol'!G8</f>
        <v>0</v>
      </c>
      <c r="J58" s="185" t="str">
        <f>IF(I61=0,"",I58/I61*100)</f>
        <v/>
      </c>
    </row>
    <row r="59" spans="1:10" ht="25.5" customHeight="1" x14ac:dyDescent="0.2">
      <c r="A59" s="175"/>
      <c r="B59" s="180" t="s">
        <v>71</v>
      </c>
      <c r="C59" s="181" t="s">
        <v>72</v>
      </c>
      <c r="D59" s="182"/>
      <c r="E59" s="182"/>
      <c r="F59" s="187" t="s">
        <v>73</v>
      </c>
      <c r="G59" s="188"/>
      <c r="H59" s="188"/>
      <c r="I59" s="188">
        <f>'001 001 Pol'!G159</f>
        <v>0</v>
      </c>
      <c r="J59" s="185" t="str">
        <f>IF(I61=0,"",I59/I61*100)</f>
        <v/>
      </c>
    </row>
    <row r="60" spans="1:10" ht="25.5" customHeight="1" x14ac:dyDescent="0.2">
      <c r="A60" s="175"/>
      <c r="B60" s="180" t="s">
        <v>74</v>
      </c>
      <c r="C60" s="181" t="s">
        <v>27</v>
      </c>
      <c r="D60" s="182"/>
      <c r="E60" s="182"/>
      <c r="F60" s="187" t="s">
        <v>74</v>
      </c>
      <c r="G60" s="188"/>
      <c r="H60" s="188"/>
      <c r="I60" s="188">
        <f>'000 001 Naklady'!G8</f>
        <v>0</v>
      </c>
      <c r="J60" s="185" t="str">
        <f>IF(I61=0,"",I60/I61*100)</f>
        <v/>
      </c>
    </row>
    <row r="61" spans="1:10" ht="25.5" customHeight="1" x14ac:dyDescent="0.2">
      <c r="A61" s="176"/>
      <c r="B61" s="183" t="s">
        <v>1</v>
      </c>
      <c r="C61" s="183"/>
      <c r="D61" s="184"/>
      <c r="E61" s="184"/>
      <c r="F61" s="189"/>
      <c r="G61" s="190"/>
      <c r="H61" s="190"/>
      <c r="I61" s="190">
        <f>SUM(I53:I60)</f>
        <v>0</v>
      </c>
      <c r="J61" s="186">
        <f>SUM(J53:J60)</f>
        <v>0</v>
      </c>
    </row>
    <row r="62" spans="1:10" x14ac:dyDescent="0.2">
      <c r="F62" s="128"/>
      <c r="G62" s="127"/>
      <c r="H62" s="128"/>
      <c r="I62" s="127"/>
      <c r="J62" s="129"/>
    </row>
    <row r="63" spans="1:10" x14ac:dyDescent="0.2">
      <c r="F63" s="128"/>
      <c r="G63" s="127"/>
      <c r="H63" s="128"/>
      <c r="I63" s="127"/>
      <c r="J63" s="129"/>
    </row>
    <row r="64" spans="1:10" x14ac:dyDescent="0.2">
      <c r="F64" s="128"/>
      <c r="G64" s="127"/>
      <c r="H64" s="128"/>
      <c r="I64" s="127"/>
      <c r="J64" s="129"/>
    </row>
  </sheetData>
  <sheetProtection password="C61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60:E60"/>
    <mergeCell ref="C55:E55"/>
    <mergeCell ref="C56:E56"/>
    <mergeCell ref="C57:E57"/>
    <mergeCell ref="C58:E58"/>
    <mergeCell ref="C59:E59"/>
    <mergeCell ref="C44:E44"/>
    <mergeCell ref="C45:E45"/>
    <mergeCell ref="B46:E46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7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8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9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C61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76</v>
      </c>
      <c r="B1" s="193"/>
      <c r="C1" s="193"/>
      <c r="D1" s="193"/>
      <c r="E1" s="193"/>
      <c r="F1" s="193"/>
      <c r="G1" s="193"/>
      <c r="AG1" t="s">
        <v>77</v>
      </c>
    </row>
    <row r="2" spans="1:60" ht="24.95" customHeight="1" x14ac:dyDescent="0.2">
      <c r="A2" s="194" t="s">
        <v>7</v>
      </c>
      <c r="B2" s="75" t="s">
        <v>44</v>
      </c>
      <c r="C2" s="197" t="s">
        <v>45</v>
      </c>
      <c r="D2" s="195"/>
      <c r="E2" s="195"/>
      <c r="F2" s="195"/>
      <c r="G2" s="196"/>
      <c r="AG2" t="s">
        <v>78</v>
      </c>
    </row>
    <row r="3" spans="1:60" ht="24.95" customHeight="1" x14ac:dyDescent="0.2">
      <c r="A3" s="194" t="s">
        <v>8</v>
      </c>
      <c r="B3" s="75" t="s">
        <v>47</v>
      </c>
      <c r="C3" s="197" t="s">
        <v>48</v>
      </c>
      <c r="D3" s="195"/>
      <c r="E3" s="195"/>
      <c r="F3" s="195"/>
      <c r="G3" s="196"/>
      <c r="AC3" s="126" t="s">
        <v>79</v>
      </c>
      <c r="AG3" t="s">
        <v>80</v>
      </c>
    </row>
    <row r="4" spans="1:60" ht="24.95" customHeight="1" x14ac:dyDescent="0.2">
      <c r="A4" s="198" t="s">
        <v>9</v>
      </c>
      <c r="B4" s="199" t="s">
        <v>49</v>
      </c>
      <c r="C4" s="200" t="s">
        <v>48</v>
      </c>
      <c r="D4" s="201"/>
      <c r="E4" s="201"/>
      <c r="F4" s="201"/>
      <c r="G4" s="202"/>
      <c r="AG4" t="s">
        <v>81</v>
      </c>
    </row>
    <row r="5" spans="1:60" x14ac:dyDescent="0.2">
      <c r="D5" s="192"/>
    </row>
    <row r="6" spans="1:60" ht="38.25" x14ac:dyDescent="0.2">
      <c r="A6" s="204" t="s">
        <v>82</v>
      </c>
      <c r="B6" s="206" t="s">
        <v>83</v>
      </c>
      <c r="C6" s="206" t="s">
        <v>84</v>
      </c>
      <c r="D6" s="205" t="s">
        <v>85</v>
      </c>
      <c r="E6" s="204" t="s">
        <v>86</v>
      </c>
      <c r="F6" s="203" t="s">
        <v>87</v>
      </c>
      <c r="G6" s="204" t="s">
        <v>29</v>
      </c>
      <c r="H6" s="207" t="s">
        <v>30</v>
      </c>
      <c r="I6" s="207" t="s">
        <v>88</v>
      </c>
      <c r="J6" s="207" t="s">
        <v>31</v>
      </c>
      <c r="K6" s="207" t="s">
        <v>89</v>
      </c>
      <c r="L6" s="207" t="s">
        <v>90</v>
      </c>
      <c r="M6" s="207" t="s">
        <v>91</v>
      </c>
      <c r="N6" s="207" t="s">
        <v>92</v>
      </c>
      <c r="O6" s="207" t="s">
        <v>93</v>
      </c>
      <c r="P6" s="207" t="s">
        <v>94</v>
      </c>
      <c r="Q6" s="207" t="s">
        <v>95</v>
      </c>
      <c r="R6" s="207" t="s">
        <v>96</v>
      </c>
      <c r="S6" s="207" t="s">
        <v>97</v>
      </c>
      <c r="T6" s="207" t="s">
        <v>98</v>
      </c>
      <c r="U6" s="207" t="s">
        <v>99</v>
      </c>
      <c r="V6" s="207" t="s">
        <v>100</v>
      </c>
      <c r="W6" s="207" t="s">
        <v>101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19" t="s">
        <v>102</v>
      </c>
      <c r="B8" s="220" t="s">
        <v>74</v>
      </c>
      <c r="C8" s="237" t="s">
        <v>27</v>
      </c>
      <c r="D8" s="221"/>
      <c r="E8" s="222"/>
      <c r="F8" s="223"/>
      <c r="G8" s="223">
        <f>SUMIF(AG9:AG21,"&lt;&gt;NOR",G9:G21)</f>
        <v>0</v>
      </c>
      <c r="H8" s="223"/>
      <c r="I8" s="223">
        <f>SUM(I9:I21)</f>
        <v>0</v>
      </c>
      <c r="J8" s="223"/>
      <c r="K8" s="223">
        <f>SUM(K9:K21)</f>
        <v>0</v>
      </c>
      <c r="L8" s="223"/>
      <c r="M8" s="223">
        <f>SUM(M9:M21)</f>
        <v>0</v>
      </c>
      <c r="N8" s="223"/>
      <c r="O8" s="223">
        <f>SUM(O9:O21)</f>
        <v>0</v>
      </c>
      <c r="P8" s="223"/>
      <c r="Q8" s="223">
        <f>SUM(Q9:Q21)</f>
        <v>0</v>
      </c>
      <c r="R8" s="223"/>
      <c r="S8" s="223"/>
      <c r="T8" s="224"/>
      <c r="U8" s="218"/>
      <c r="V8" s="218">
        <f>SUM(V9:V21)</f>
        <v>0</v>
      </c>
      <c r="W8" s="218"/>
      <c r="AG8" t="s">
        <v>103</v>
      </c>
    </row>
    <row r="9" spans="1:60" outlineLevel="1" x14ac:dyDescent="0.2">
      <c r="A9" s="225">
        <v>1</v>
      </c>
      <c r="B9" s="226" t="s">
        <v>104</v>
      </c>
      <c r="C9" s="238" t="s">
        <v>105</v>
      </c>
      <c r="D9" s="227" t="s">
        <v>106</v>
      </c>
      <c r="E9" s="228">
        <v>1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/>
      <c r="S9" s="230" t="s">
        <v>107</v>
      </c>
      <c r="T9" s="231" t="s">
        <v>108</v>
      </c>
      <c r="U9" s="217">
        <v>0</v>
      </c>
      <c r="V9" s="217">
        <f>ROUND(E9*U9,2)</f>
        <v>0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109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15"/>
      <c r="B10" s="216"/>
      <c r="C10" s="239" t="s">
        <v>124</v>
      </c>
      <c r="D10" s="232"/>
      <c r="E10" s="232"/>
      <c r="F10" s="232"/>
      <c r="G10" s="232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110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ht="22.5" outlineLevel="1" x14ac:dyDescent="0.2">
      <c r="A11" s="215"/>
      <c r="B11" s="216"/>
      <c r="C11" s="240" t="s">
        <v>111</v>
      </c>
      <c r="D11" s="234"/>
      <c r="E11" s="234"/>
      <c r="F11" s="234"/>
      <c r="G11" s="234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110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33" t="str">
        <f>C11</f>
        <v>Vyhotovení protokolu o vytyčení stavby se seznamem souřadnic vytyčených bodů a jejich polohopisnými (S-JTSK) a výškopisnými (Bpv) hodnotami.</v>
      </c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15"/>
      <c r="B12" s="216"/>
      <c r="C12" s="241"/>
      <c r="D12" s="235"/>
      <c r="E12" s="235"/>
      <c r="F12" s="235"/>
      <c r="G12" s="235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112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25">
        <v>2</v>
      </c>
      <c r="B13" s="226" t="s">
        <v>113</v>
      </c>
      <c r="C13" s="238" t="s">
        <v>114</v>
      </c>
      <c r="D13" s="227" t="s">
        <v>106</v>
      </c>
      <c r="E13" s="228">
        <v>1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21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/>
      <c r="S13" s="230" t="s">
        <v>107</v>
      </c>
      <c r="T13" s="231" t="s">
        <v>108</v>
      </c>
      <c r="U13" s="217">
        <v>0</v>
      </c>
      <c r="V13" s="217">
        <f>ROUND(E13*U13,2)</f>
        <v>0</v>
      </c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109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15"/>
      <c r="B14" s="216"/>
      <c r="C14" s="239" t="s">
        <v>115</v>
      </c>
      <c r="D14" s="232"/>
      <c r="E14" s="232"/>
      <c r="F14" s="232"/>
      <c r="G14" s="232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110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33" t="str">
        <f>C14</f>
        <v>Zaměření a vytýčení stávajících inženýrských sítí v místě stavby z hlediska jejich ochrany při provádění stavby.</v>
      </c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15"/>
      <c r="B15" s="216"/>
      <c r="C15" s="241"/>
      <c r="D15" s="235"/>
      <c r="E15" s="235"/>
      <c r="F15" s="235"/>
      <c r="G15" s="235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112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25">
        <v>3</v>
      </c>
      <c r="B16" s="226" t="s">
        <v>116</v>
      </c>
      <c r="C16" s="238" t="s">
        <v>117</v>
      </c>
      <c r="D16" s="227" t="s">
        <v>106</v>
      </c>
      <c r="E16" s="228">
        <v>1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21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/>
      <c r="S16" s="230" t="s">
        <v>107</v>
      </c>
      <c r="T16" s="231" t="s">
        <v>108</v>
      </c>
      <c r="U16" s="217">
        <v>0</v>
      </c>
      <c r="V16" s="217">
        <f>ROUND(E16*U16,2)</f>
        <v>0</v>
      </c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109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15"/>
      <c r="B17" s="216"/>
      <c r="C17" s="239" t="s">
        <v>118</v>
      </c>
      <c r="D17" s="232"/>
      <c r="E17" s="232"/>
      <c r="F17" s="232"/>
      <c r="G17" s="232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110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15"/>
      <c r="B18" s="216"/>
      <c r="C18" s="241"/>
      <c r="D18" s="235"/>
      <c r="E18" s="235"/>
      <c r="F18" s="235"/>
      <c r="G18" s="235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112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25">
        <v>4</v>
      </c>
      <c r="B19" s="226" t="s">
        <v>119</v>
      </c>
      <c r="C19" s="238" t="s">
        <v>120</v>
      </c>
      <c r="D19" s="227" t="s">
        <v>106</v>
      </c>
      <c r="E19" s="228">
        <v>1</v>
      </c>
      <c r="F19" s="229"/>
      <c r="G19" s="230">
        <f>ROUND(E19*F19,2)</f>
        <v>0</v>
      </c>
      <c r="H19" s="229"/>
      <c r="I19" s="230">
        <f>ROUND(E19*H19,2)</f>
        <v>0</v>
      </c>
      <c r="J19" s="229"/>
      <c r="K19" s="230">
        <f>ROUND(E19*J19,2)</f>
        <v>0</v>
      </c>
      <c r="L19" s="230">
        <v>21</v>
      </c>
      <c r="M19" s="230">
        <f>G19*(1+L19/100)</f>
        <v>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0"/>
      <c r="S19" s="230" t="s">
        <v>107</v>
      </c>
      <c r="T19" s="231" t="s">
        <v>108</v>
      </c>
      <c r="U19" s="217">
        <v>0</v>
      </c>
      <c r="V19" s="217">
        <f>ROUND(E19*U19,2)</f>
        <v>0</v>
      </c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121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ht="22.5" outlineLevel="1" x14ac:dyDescent="0.2">
      <c r="A20" s="215"/>
      <c r="B20" s="216"/>
      <c r="C20" s="239" t="s">
        <v>122</v>
      </c>
      <c r="D20" s="232"/>
      <c r="E20" s="232"/>
      <c r="F20" s="232"/>
      <c r="G20" s="232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110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33" t="str">
        <f>C20</f>
        <v>Náklady na ztížené provádění stavebních prací v neobvyklém a práci ztěžujícím prostředí, jako např. ve zdraví škodlivém prostředí, práce pod vodou či v podzemí.</v>
      </c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15"/>
      <c r="B21" s="216"/>
      <c r="C21" s="241"/>
      <c r="D21" s="235"/>
      <c r="E21" s="235"/>
      <c r="F21" s="235"/>
      <c r="G21" s="235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112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x14ac:dyDescent="0.2">
      <c r="A22" s="5"/>
      <c r="B22" s="6"/>
      <c r="C22" s="242"/>
      <c r="D22" s="8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AE22">
        <v>15</v>
      </c>
      <c r="AF22">
        <v>21</v>
      </c>
    </row>
    <row r="23" spans="1:60" x14ac:dyDescent="0.2">
      <c r="A23" s="211"/>
      <c r="B23" s="212" t="s">
        <v>29</v>
      </c>
      <c r="C23" s="243"/>
      <c r="D23" s="213"/>
      <c r="E23" s="214"/>
      <c r="F23" s="214"/>
      <c r="G23" s="236">
        <f>G8</f>
        <v>0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AE23">
        <f>SUMIF(L7:L21,AE22,G7:G21)</f>
        <v>0</v>
      </c>
      <c r="AF23">
        <f>SUMIF(L7:L21,AF22,G7:G21)</f>
        <v>0</v>
      </c>
      <c r="AG23" t="s">
        <v>123</v>
      </c>
    </row>
    <row r="24" spans="1:60" x14ac:dyDescent="0.2">
      <c r="C24" s="244"/>
      <c r="D24" s="192"/>
      <c r="AG24" t="s">
        <v>125</v>
      </c>
    </row>
    <row r="25" spans="1:60" x14ac:dyDescent="0.2">
      <c r="D25" s="192"/>
    </row>
    <row r="26" spans="1:60" x14ac:dyDescent="0.2">
      <c r="D26" s="192"/>
    </row>
    <row r="27" spans="1:60" x14ac:dyDescent="0.2">
      <c r="D27" s="192"/>
    </row>
    <row r="28" spans="1:60" x14ac:dyDescent="0.2">
      <c r="D28" s="192"/>
    </row>
    <row r="29" spans="1:60" x14ac:dyDescent="0.2">
      <c r="D29" s="192"/>
    </row>
    <row r="30" spans="1:60" x14ac:dyDescent="0.2">
      <c r="D30" s="192"/>
    </row>
    <row r="31" spans="1:60" x14ac:dyDescent="0.2">
      <c r="D31" s="192"/>
    </row>
    <row r="32" spans="1:60" x14ac:dyDescent="0.2">
      <c r="D32" s="192"/>
    </row>
    <row r="33" spans="4:4" x14ac:dyDescent="0.2">
      <c r="D33" s="192"/>
    </row>
    <row r="34" spans="4:4" x14ac:dyDescent="0.2">
      <c r="D34" s="192"/>
    </row>
    <row r="35" spans="4:4" x14ac:dyDescent="0.2">
      <c r="D35" s="192"/>
    </row>
    <row r="36" spans="4:4" x14ac:dyDescent="0.2">
      <c r="D36" s="192"/>
    </row>
    <row r="37" spans="4:4" x14ac:dyDescent="0.2">
      <c r="D37" s="192"/>
    </row>
    <row r="38" spans="4:4" x14ac:dyDescent="0.2">
      <c r="D38" s="192"/>
    </row>
    <row r="39" spans="4:4" x14ac:dyDescent="0.2">
      <c r="D39" s="192"/>
    </row>
    <row r="40" spans="4:4" x14ac:dyDescent="0.2">
      <c r="D40" s="192"/>
    </row>
    <row r="41" spans="4:4" x14ac:dyDescent="0.2">
      <c r="D41" s="192"/>
    </row>
    <row r="42" spans="4:4" x14ac:dyDescent="0.2">
      <c r="D42" s="192"/>
    </row>
    <row r="43" spans="4:4" x14ac:dyDescent="0.2">
      <c r="D43" s="192"/>
    </row>
    <row r="44" spans="4:4" x14ac:dyDescent="0.2">
      <c r="D44" s="192"/>
    </row>
    <row r="45" spans="4:4" x14ac:dyDescent="0.2">
      <c r="D45" s="192"/>
    </row>
    <row r="46" spans="4:4" x14ac:dyDescent="0.2">
      <c r="D46" s="192"/>
    </row>
    <row r="47" spans="4:4" x14ac:dyDescent="0.2">
      <c r="D47" s="192"/>
    </row>
    <row r="48" spans="4:4" x14ac:dyDescent="0.2">
      <c r="D48" s="192"/>
    </row>
    <row r="49" spans="4:4" x14ac:dyDescent="0.2">
      <c r="D49" s="192"/>
    </row>
    <row r="50" spans="4:4" x14ac:dyDescent="0.2">
      <c r="D50" s="192"/>
    </row>
    <row r="51" spans="4:4" x14ac:dyDescent="0.2">
      <c r="D51" s="192"/>
    </row>
    <row r="52" spans="4:4" x14ac:dyDescent="0.2">
      <c r="D52" s="192"/>
    </row>
    <row r="53" spans="4:4" x14ac:dyDescent="0.2">
      <c r="D53" s="192"/>
    </row>
    <row r="54" spans="4:4" x14ac:dyDescent="0.2">
      <c r="D54" s="192"/>
    </row>
    <row r="55" spans="4:4" x14ac:dyDescent="0.2">
      <c r="D55" s="192"/>
    </row>
    <row r="56" spans="4:4" x14ac:dyDescent="0.2">
      <c r="D56" s="192"/>
    </row>
    <row r="57" spans="4:4" x14ac:dyDescent="0.2">
      <c r="D57" s="192"/>
    </row>
    <row r="58" spans="4:4" x14ac:dyDescent="0.2">
      <c r="D58" s="192"/>
    </row>
    <row r="59" spans="4:4" x14ac:dyDescent="0.2">
      <c r="D59" s="192"/>
    </row>
    <row r="60" spans="4:4" x14ac:dyDescent="0.2">
      <c r="D60" s="192"/>
    </row>
    <row r="61" spans="4:4" x14ac:dyDescent="0.2">
      <c r="D61" s="192"/>
    </row>
    <row r="62" spans="4:4" x14ac:dyDescent="0.2">
      <c r="D62" s="192"/>
    </row>
    <row r="63" spans="4:4" x14ac:dyDescent="0.2">
      <c r="D63" s="192"/>
    </row>
    <row r="64" spans="4:4" x14ac:dyDescent="0.2">
      <c r="D64" s="192"/>
    </row>
    <row r="65" spans="4:4" x14ac:dyDescent="0.2">
      <c r="D65" s="192"/>
    </row>
    <row r="66" spans="4:4" x14ac:dyDescent="0.2">
      <c r="D66" s="192"/>
    </row>
    <row r="67" spans="4:4" x14ac:dyDescent="0.2">
      <c r="D67" s="192"/>
    </row>
    <row r="68" spans="4:4" x14ac:dyDescent="0.2">
      <c r="D68" s="192"/>
    </row>
    <row r="69" spans="4:4" x14ac:dyDescent="0.2">
      <c r="D69" s="192"/>
    </row>
    <row r="70" spans="4:4" x14ac:dyDescent="0.2">
      <c r="D70" s="192"/>
    </row>
    <row r="71" spans="4:4" x14ac:dyDescent="0.2">
      <c r="D71" s="192"/>
    </row>
    <row r="72" spans="4:4" x14ac:dyDescent="0.2">
      <c r="D72" s="192"/>
    </row>
    <row r="73" spans="4:4" x14ac:dyDescent="0.2">
      <c r="D73" s="192"/>
    </row>
    <row r="74" spans="4:4" x14ac:dyDescent="0.2">
      <c r="D74" s="192"/>
    </row>
    <row r="75" spans="4:4" x14ac:dyDescent="0.2">
      <c r="D75" s="192"/>
    </row>
    <row r="76" spans="4:4" x14ac:dyDescent="0.2">
      <c r="D76" s="192"/>
    </row>
    <row r="77" spans="4:4" x14ac:dyDescent="0.2">
      <c r="D77" s="192"/>
    </row>
    <row r="78" spans="4:4" x14ac:dyDescent="0.2">
      <c r="D78" s="192"/>
    </row>
    <row r="79" spans="4:4" x14ac:dyDescent="0.2">
      <c r="D79" s="192"/>
    </row>
    <row r="80" spans="4:4" x14ac:dyDescent="0.2">
      <c r="D80" s="192"/>
    </row>
    <row r="81" spans="4:4" x14ac:dyDescent="0.2">
      <c r="D81" s="192"/>
    </row>
    <row r="82" spans="4:4" x14ac:dyDescent="0.2">
      <c r="D82" s="192"/>
    </row>
    <row r="83" spans="4:4" x14ac:dyDescent="0.2">
      <c r="D83" s="192"/>
    </row>
    <row r="84" spans="4:4" x14ac:dyDescent="0.2">
      <c r="D84" s="192"/>
    </row>
    <row r="85" spans="4:4" x14ac:dyDescent="0.2">
      <c r="D85" s="192"/>
    </row>
    <row r="86" spans="4:4" x14ac:dyDescent="0.2">
      <c r="D86" s="192"/>
    </row>
    <row r="87" spans="4:4" x14ac:dyDescent="0.2">
      <c r="D87" s="192"/>
    </row>
    <row r="88" spans="4:4" x14ac:dyDescent="0.2">
      <c r="D88" s="192"/>
    </row>
    <row r="89" spans="4:4" x14ac:dyDescent="0.2">
      <c r="D89" s="192"/>
    </row>
    <row r="90" spans="4:4" x14ac:dyDescent="0.2">
      <c r="D90" s="192"/>
    </row>
    <row r="91" spans="4:4" x14ac:dyDescent="0.2">
      <c r="D91" s="192"/>
    </row>
    <row r="92" spans="4:4" x14ac:dyDescent="0.2">
      <c r="D92" s="192"/>
    </row>
    <row r="93" spans="4:4" x14ac:dyDescent="0.2">
      <c r="D93" s="192"/>
    </row>
    <row r="94" spans="4:4" x14ac:dyDescent="0.2">
      <c r="D94" s="192"/>
    </row>
    <row r="95" spans="4:4" x14ac:dyDescent="0.2">
      <c r="D95" s="192"/>
    </row>
    <row r="96" spans="4:4" x14ac:dyDescent="0.2">
      <c r="D96" s="192"/>
    </row>
    <row r="97" spans="4:4" x14ac:dyDescent="0.2">
      <c r="D97" s="192"/>
    </row>
    <row r="98" spans="4:4" x14ac:dyDescent="0.2">
      <c r="D98" s="192"/>
    </row>
    <row r="99" spans="4:4" x14ac:dyDescent="0.2">
      <c r="D99" s="192"/>
    </row>
    <row r="100" spans="4:4" x14ac:dyDescent="0.2">
      <c r="D100" s="192"/>
    </row>
    <row r="101" spans="4:4" x14ac:dyDescent="0.2">
      <c r="D101" s="192"/>
    </row>
    <row r="102" spans="4:4" x14ac:dyDescent="0.2">
      <c r="D102" s="192"/>
    </row>
    <row r="103" spans="4:4" x14ac:dyDescent="0.2">
      <c r="D103" s="192"/>
    </row>
    <row r="104" spans="4:4" x14ac:dyDescent="0.2">
      <c r="D104" s="192"/>
    </row>
    <row r="105" spans="4:4" x14ac:dyDescent="0.2">
      <c r="D105" s="192"/>
    </row>
    <row r="106" spans="4:4" x14ac:dyDescent="0.2">
      <c r="D106" s="192"/>
    </row>
    <row r="107" spans="4:4" x14ac:dyDescent="0.2">
      <c r="D107" s="192"/>
    </row>
    <row r="108" spans="4:4" x14ac:dyDescent="0.2">
      <c r="D108" s="192"/>
    </row>
    <row r="109" spans="4:4" x14ac:dyDescent="0.2">
      <c r="D109" s="192"/>
    </row>
    <row r="110" spans="4:4" x14ac:dyDescent="0.2">
      <c r="D110" s="192"/>
    </row>
    <row r="111" spans="4:4" x14ac:dyDescent="0.2">
      <c r="D111" s="192"/>
    </row>
    <row r="112" spans="4:4" x14ac:dyDescent="0.2">
      <c r="D112" s="192"/>
    </row>
    <row r="113" spans="4:4" x14ac:dyDescent="0.2">
      <c r="D113" s="192"/>
    </row>
    <row r="114" spans="4:4" x14ac:dyDescent="0.2">
      <c r="D114" s="192"/>
    </row>
    <row r="115" spans="4:4" x14ac:dyDescent="0.2">
      <c r="D115" s="192"/>
    </row>
    <row r="116" spans="4:4" x14ac:dyDescent="0.2">
      <c r="D116" s="192"/>
    </row>
    <row r="117" spans="4:4" x14ac:dyDescent="0.2">
      <c r="D117" s="192"/>
    </row>
    <row r="118" spans="4:4" x14ac:dyDescent="0.2">
      <c r="D118" s="192"/>
    </row>
    <row r="119" spans="4:4" x14ac:dyDescent="0.2">
      <c r="D119" s="192"/>
    </row>
    <row r="120" spans="4:4" x14ac:dyDescent="0.2">
      <c r="D120" s="192"/>
    </row>
    <row r="121" spans="4:4" x14ac:dyDescent="0.2">
      <c r="D121" s="192"/>
    </row>
    <row r="122" spans="4:4" x14ac:dyDescent="0.2">
      <c r="D122" s="192"/>
    </row>
    <row r="123" spans="4:4" x14ac:dyDescent="0.2">
      <c r="D123" s="192"/>
    </row>
    <row r="124" spans="4:4" x14ac:dyDescent="0.2">
      <c r="D124" s="192"/>
    </row>
    <row r="125" spans="4:4" x14ac:dyDescent="0.2">
      <c r="D125" s="192"/>
    </row>
    <row r="126" spans="4:4" x14ac:dyDescent="0.2">
      <c r="D126" s="192"/>
    </row>
    <row r="127" spans="4:4" x14ac:dyDescent="0.2">
      <c r="D127" s="192"/>
    </row>
    <row r="128" spans="4:4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password="C613" sheet="1"/>
  <mergeCells count="13">
    <mergeCell ref="C21:G21"/>
    <mergeCell ref="C12:G12"/>
    <mergeCell ref="C14:G14"/>
    <mergeCell ref="C15:G15"/>
    <mergeCell ref="C17:G17"/>
    <mergeCell ref="C18:G18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126</v>
      </c>
      <c r="B1" s="193"/>
      <c r="C1" s="193"/>
      <c r="D1" s="193"/>
      <c r="E1" s="193"/>
      <c r="F1" s="193"/>
      <c r="G1" s="193"/>
      <c r="AG1" t="s">
        <v>77</v>
      </c>
    </row>
    <row r="2" spans="1:60" ht="24.95" customHeight="1" x14ac:dyDescent="0.2">
      <c r="A2" s="194" t="s">
        <v>7</v>
      </c>
      <c r="B2" s="75" t="s">
        <v>44</v>
      </c>
      <c r="C2" s="197" t="s">
        <v>45</v>
      </c>
      <c r="D2" s="195"/>
      <c r="E2" s="195"/>
      <c r="F2" s="195"/>
      <c r="G2" s="196"/>
      <c r="AG2" t="s">
        <v>78</v>
      </c>
    </row>
    <row r="3" spans="1:60" ht="24.95" customHeight="1" x14ac:dyDescent="0.2">
      <c r="A3" s="194" t="s">
        <v>8</v>
      </c>
      <c r="B3" s="75" t="s">
        <v>49</v>
      </c>
      <c r="C3" s="197" t="s">
        <v>45</v>
      </c>
      <c r="D3" s="195"/>
      <c r="E3" s="195"/>
      <c r="F3" s="195"/>
      <c r="G3" s="196"/>
      <c r="AC3" s="126" t="s">
        <v>78</v>
      </c>
      <c r="AG3" t="s">
        <v>80</v>
      </c>
    </row>
    <row r="4" spans="1:60" ht="24.95" customHeight="1" x14ac:dyDescent="0.2">
      <c r="A4" s="198" t="s">
        <v>9</v>
      </c>
      <c r="B4" s="199" t="s">
        <v>49</v>
      </c>
      <c r="C4" s="200" t="s">
        <v>50</v>
      </c>
      <c r="D4" s="201"/>
      <c r="E4" s="201"/>
      <c r="F4" s="201"/>
      <c r="G4" s="202"/>
      <c r="AG4" t="s">
        <v>81</v>
      </c>
    </row>
    <row r="5" spans="1:60" x14ac:dyDescent="0.2">
      <c r="D5" s="192"/>
    </row>
    <row r="6" spans="1:60" ht="38.25" x14ac:dyDescent="0.2">
      <c r="A6" s="204" t="s">
        <v>82</v>
      </c>
      <c r="B6" s="206" t="s">
        <v>83</v>
      </c>
      <c r="C6" s="206" t="s">
        <v>84</v>
      </c>
      <c r="D6" s="205" t="s">
        <v>85</v>
      </c>
      <c r="E6" s="204" t="s">
        <v>86</v>
      </c>
      <c r="F6" s="203" t="s">
        <v>87</v>
      </c>
      <c r="G6" s="204" t="s">
        <v>29</v>
      </c>
      <c r="H6" s="207" t="s">
        <v>30</v>
      </c>
      <c r="I6" s="207" t="s">
        <v>88</v>
      </c>
      <c r="J6" s="207" t="s">
        <v>31</v>
      </c>
      <c r="K6" s="207" t="s">
        <v>89</v>
      </c>
      <c r="L6" s="207" t="s">
        <v>90</v>
      </c>
      <c r="M6" s="207" t="s">
        <v>91</v>
      </c>
      <c r="N6" s="207" t="s">
        <v>92</v>
      </c>
      <c r="O6" s="207" t="s">
        <v>93</v>
      </c>
      <c r="P6" s="207" t="s">
        <v>94</v>
      </c>
      <c r="Q6" s="207" t="s">
        <v>95</v>
      </c>
      <c r="R6" s="207" t="s">
        <v>96</v>
      </c>
      <c r="S6" s="207" t="s">
        <v>97</v>
      </c>
      <c r="T6" s="207" t="s">
        <v>98</v>
      </c>
      <c r="U6" s="207" t="s">
        <v>99</v>
      </c>
      <c r="V6" s="207" t="s">
        <v>100</v>
      </c>
      <c r="W6" s="207" t="s">
        <v>101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19" t="s">
        <v>102</v>
      </c>
      <c r="B8" s="220" t="s">
        <v>59</v>
      </c>
      <c r="C8" s="237" t="s">
        <v>60</v>
      </c>
      <c r="D8" s="221"/>
      <c r="E8" s="222"/>
      <c r="F8" s="223"/>
      <c r="G8" s="223">
        <f>SUMIF(AG9:AG87,"&lt;&gt;NOR",G9:G87)</f>
        <v>0</v>
      </c>
      <c r="H8" s="223"/>
      <c r="I8" s="223">
        <f>SUM(I9:I87)</f>
        <v>0</v>
      </c>
      <c r="J8" s="223"/>
      <c r="K8" s="223">
        <f>SUM(K9:K87)</f>
        <v>0</v>
      </c>
      <c r="L8" s="223"/>
      <c r="M8" s="223">
        <f>SUM(M9:M87)</f>
        <v>0</v>
      </c>
      <c r="N8" s="223"/>
      <c r="O8" s="223">
        <f>SUM(O9:O87)</f>
        <v>0.02</v>
      </c>
      <c r="P8" s="223"/>
      <c r="Q8" s="223">
        <f>SUM(Q9:Q87)</f>
        <v>0</v>
      </c>
      <c r="R8" s="223"/>
      <c r="S8" s="223"/>
      <c r="T8" s="224"/>
      <c r="U8" s="218"/>
      <c r="V8" s="218">
        <f>SUM(V9:V87)</f>
        <v>398.90000000000009</v>
      </c>
      <c r="W8" s="218"/>
      <c r="AG8" t="s">
        <v>103</v>
      </c>
    </row>
    <row r="9" spans="1:60" outlineLevel="1" x14ac:dyDescent="0.2">
      <c r="A9" s="225">
        <v>1</v>
      </c>
      <c r="B9" s="226" t="s">
        <v>127</v>
      </c>
      <c r="C9" s="238" t="s">
        <v>128</v>
      </c>
      <c r="D9" s="227" t="s">
        <v>129</v>
      </c>
      <c r="E9" s="228">
        <v>100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 t="s">
        <v>130</v>
      </c>
      <c r="S9" s="230" t="s">
        <v>107</v>
      </c>
      <c r="T9" s="231" t="s">
        <v>131</v>
      </c>
      <c r="U9" s="217">
        <v>0.17200000000000001</v>
      </c>
      <c r="V9" s="217">
        <f>ROUND(E9*U9,2)</f>
        <v>17.2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132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ht="22.5" outlineLevel="1" x14ac:dyDescent="0.2">
      <c r="A10" s="215"/>
      <c r="B10" s="216"/>
      <c r="C10" s="250" t="s">
        <v>133</v>
      </c>
      <c r="D10" s="247"/>
      <c r="E10" s="247"/>
      <c r="F10" s="247"/>
      <c r="G10" s="24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134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33" t="str">
        <f>C10</f>
        <v>s odstraněním kořenů a s případným nutným odklizením křovin a stromů na hromady na vzdálenost do 50 m nebo s naložením na dopravní prostředek, do sklonu terénu 1 : 5,</v>
      </c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15"/>
      <c r="B11" s="216"/>
      <c r="C11" s="251" t="s">
        <v>135</v>
      </c>
      <c r="D11" s="245"/>
      <c r="E11" s="246">
        <v>100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136</v>
      </c>
      <c r="AH11" s="208">
        <v>0</v>
      </c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15"/>
      <c r="B12" s="216"/>
      <c r="C12" s="241"/>
      <c r="D12" s="235"/>
      <c r="E12" s="235"/>
      <c r="F12" s="235"/>
      <c r="G12" s="235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112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25">
        <v>2</v>
      </c>
      <c r="B13" s="226" t="s">
        <v>137</v>
      </c>
      <c r="C13" s="238" t="s">
        <v>138</v>
      </c>
      <c r="D13" s="227" t="s">
        <v>129</v>
      </c>
      <c r="E13" s="228">
        <v>100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21</v>
      </c>
      <c r="M13" s="230">
        <f>G13*(1+L13/100)</f>
        <v>0</v>
      </c>
      <c r="N13" s="230">
        <v>5.0000000000000002E-5</v>
      </c>
      <c r="O13" s="230">
        <f>ROUND(E13*N13,2)</f>
        <v>0.01</v>
      </c>
      <c r="P13" s="230">
        <v>0</v>
      </c>
      <c r="Q13" s="230">
        <f>ROUND(E13*P13,2)</f>
        <v>0</v>
      </c>
      <c r="R13" s="230" t="s">
        <v>130</v>
      </c>
      <c r="S13" s="230" t="s">
        <v>107</v>
      </c>
      <c r="T13" s="231" t="s">
        <v>131</v>
      </c>
      <c r="U13" s="217">
        <v>3.0000000000000002E-2</v>
      </c>
      <c r="V13" s="217">
        <f>ROUND(E13*U13,2)</f>
        <v>3</v>
      </c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132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15"/>
      <c r="B14" s="216"/>
      <c r="C14" s="250" t="s">
        <v>139</v>
      </c>
      <c r="D14" s="247"/>
      <c r="E14" s="247"/>
      <c r="F14" s="247"/>
      <c r="G14" s="24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134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15"/>
      <c r="B15" s="216"/>
      <c r="C15" s="252" t="s">
        <v>140</v>
      </c>
      <c r="D15" s="248"/>
      <c r="E15" s="248"/>
      <c r="F15" s="248"/>
      <c r="G15" s="248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134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15"/>
      <c r="B16" s="216"/>
      <c r="C16" s="240" t="s">
        <v>141</v>
      </c>
      <c r="D16" s="234"/>
      <c r="E16" s="234"/>
      <c r="F16" s="234"/>
      <c r="G16" s="234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110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15"/>
      <c r="B17" s="216"/>
      <c r="C17" s="241"/>
      <c r="D17" s="235"/>
      <c r="E17" s="235"/>
      <c r="F17" s="235"/>
      <c r="G17" s="235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112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25">
        <v>3</v>
      </c>
      <c r="B18" s="226" t="s">
        <v>142</v>
      </c>
      <c r="C18" s="238" t="s">
        <v>143</v>
      </c>
      <c r="D18" s="227" t="s">
        <v>144</v>
      </c>
      <c r="E18" s="228">
        <v>1</v>
      </c>
      <c r="F18" s="229"/>
      <c r="G18" s="230">
        <f>ROUND(E18*F18,2)</f>
        <v>0</v>
      </c>
      <c r="H18" s="229"/>
      <c r="I18" s="230">
        <f>ROUND(E18*H18,2)</f>
        <v>0</v>
      </c>
      <c r="J18" s="229"/>
      <c r="K18" s="230">
        <f>ROUND(E18*J18,2)</f>
        <v>0</v>
      </c>
      <c r="L18" s="230">
        <v>21</v>
      </c>
      <c r="M18" s="230">
        <f>G18*(1+L18/100)</f>
        <v>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0"/>
      <c r="S18" s="230" t="s">
        <v>107</v>
      </c>
      <c r="T18" s="231" t="s">
        <v>145</v>
      </c>
      <c r="U18" s="217">
        <v>1.893</v>
      </c>
      <c r="V18" s="217">
        <f>ROUND(E18*U18,2)</f>
        <v>1.89</v>
      </c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132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15"/>
      <c r="B19" s="216"/>
      <c r="C19" s="253"/>
      <c r="D19" s="249"/>
      <c r="E19" s="249"/>
      <c r="F19" s="249"/>
      <c r="G19" s="249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112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25">
        <v>4</v>
      </c>
      <c r="B20" s="226" t="s">
        <v>146</v>
      </c>
      <c r="C20" s="238" t="s">
        <v>147</v>
      </c>
      <c r="D20" s="227" t="s">
        <v>144</v>
      </c>
      <c r="E20" s="228">
        <v>1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21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/>
      <c r="S20" s="230" t="s">
        <v>107</v>
      </c>
      <c r="T20" s="231" t="s">
        <v>145</v>
      </c>
      <c r="U20" s="217">
        <v>7.9930000000000003</v>
      </c>
      <c r="V20" s="217">
        <f>ROUND(E20*U20,2)</f>
        <v>7.99</v>
      </c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132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15"/>
      <c r="B21" s="216"/>
      <c r="C21" s="253"/>
      <c r="D21" s="249"/>
      <c r="E21" s="249"/>
      <c r="F21" s="249"/>
      <c r="G21" s="249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112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25">
        <v>5</v>
      </c>
      <c r="B22" s="226" t="s">
        <v>148</v>
      </c>
      <c r="C22" s="238" t="s">
        <v>149</v>
      </c>
      <c r="D22" s="227" t="s">
        <v>144</v>
      </c>
      <c r="E22" s="228">
        <v>1</v>
      </c>
      <c r="F22" s="229"/>
      <c r="G22" s="230">
        <f>ROUND(E22*F22,2)</f>
        <v>0</v>
      </c>
      <c r="H22" s="229"/>
      <c r="I22" s="230">
        <f>ROUND(E22*H22,2)</f>
        <v>0</v>
      </c>
      <c r="J22" s="229"/>
      <c r="K22" s="230">
        <f>ROUND(E22*J22,2)</f>
        <v>0</v>
      </c>
      <c r="L22" s="230">
        <v>21</v>
      </c>
      <c r="M22" s="230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0"/>
      <c r="S22" s="230" t="s">
        <v>107</v>
      </c>
      <c r="T22" s="231" t="s">
        <v>145</v>
      </c>
      <c r="U22" s="217">
        <v>11.613000000000001</v>
      </c>
      <c r="V22" s="217">
        <f>ROUND(E22*U22,2)</f>
        <v>11.61</v>
      </c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132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15"/>
      <c r="B23" s="216"/>
      <c r="C23" s="253"/>
      <c r="D23" s="249"/>
      <c r="E23" s="249"/>
      <c r="F23" s="249"/>
      <c r="G23" s="249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112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25">
        <v>6</v>
      </c>
      <c r="B24" s="226" t="s">
        <v>150</v>
      </c>
      <c r="C24" s="238" t="s">
        <v>151</v>
      </c>
      <c r="D24" s="227" t="s">
        <v>144</v>
      </c>
      <c r="E24" s="228">
        <v>1</v>
      </c>
      <c r="F24" s="229"/>
      <c r="G24" s="230">
        <f>ROUND(E24*F24,2)</f>
        <v>0</v>
      </c>
      <c r="H24" s="229"/>
      <c r="I24" s="230">
        <f>ROUND(E24*H24,2)</f>
        <v>0</v>
      </c>
      <c r="J24" s="229"/>
      <c r="K24" s="230">
        <f>ROUND(E24*J24,2)</f>
        <v>0</v>
      </c>
      <c r="L24" s="230">
        <v>21</v>
      </c>
      <c r="M24" s="230">
        <f>G24*(1+L24/100)</f>
        <v>0</v>
      </c>
      <c r="N24" s="230">
        <v>0</v>
      </c>
      <c r="O24" s="230">
        <f>ROUND(E24*N24,2)</f>
        <v>0</v>
      </c>
      <c r="P24" s="230">
        <v>0</v>
      </c>
      <c r="Q24" s="230">
        <f>ROUND(E24*P24,2)</f>
        <v>0</v>
      </c>
      <c r="R24" s="230"/>
      <c r="S24" s="230" t="s">
        <v>107</v>
      </c>
      <c r="T24" s="231" t="s">
        <v>145</v>
      </c>
      <c r="U24" s="217">
        <v>14.567</v>
      </c>
      <c r="V24" s="217">
        <f>ROUND(E24*U24,2)</f>
        <v>14.57</v>
      </c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132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15"/>
      <c r="B25" s="216"/>
      <c r="C25" s="253"/>
      <c r="D25" s="249"/>
      <c r="E25" s="249"/>
      <c r="F25" s="249"/>
      <c r="G25" s="249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112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">
      <c r="A26" s="225">
        <v>7</v>
      </c>
      <c r="B26" s="226" t="s">
        <v>152</v>
      </c>
      <c r="C26" s="238" t="s">
        <v>153</v>
      </c>
      <c r="D26" s="227" t="s">
        <v>144</v>
      </c>
      <c r="E26" s="228">
        <v>1</v>
      </c>
      <c r="F26" s="229"/>
      <c r="G26" s="230">
        <f>ROUND(E26*F26,2)</f>
        <v>0</v>
      </c>
      <c r="H26" s="229"/>
      <c r="I26" s="230">
        <f>ROUND(E26*H26,2)</f>
        <v>0</v>
      </c>
      <c r="J26" s="229"/>
      <c r="K26" s="230">
        <f>ROUND(E26*J26,2)</f>
        <v>0</v>
      </c>
      <c r="L26" s="230">
        <v>21</v>
      </c>
      <c r="M26" s="230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0"/>
      <c r="S26" s="230" t="s">
        <v>107</v>
      </c>
      <c r="T26" s="231" t="s">
        <v>145</v>
      </c>
      <c r="U26" s="217">
        <v>0.66</v>
      </c>
      <c r="V26" s="217">
        <f>ROUND(E26*U26,2)</f>
        <v>0.66</v>
      </c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132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15"/>
      <c r="B27" s="216"/>
      <c r="C27" s="239" t="s">
        <v>154</v>
      </c>
      <c r="D27" s="232"/>
      <c r="E27" s="232"/>
      <c r="F27" s="232"/>
      <c r="G27" s="232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110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15"/>
      <c r="B28" s="216"/>
      <c r="C28" s="240" t="s">
        <v>155</v>
      </c>
      <c r="D28" s="234"/>
      <c r="E28" s="234"/>
      <c r="F28" s="234"/>
      <c r="G28" s="234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110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15"/>
      <c r="B29" s="216"/>
      <c r="C29" s="240" t="s">
        <v>156</v>
      </c>
      <c r="D29" s="234"/>
      <c r="E29" s="234"/>
      <c r="F29" s="234"/>
      <c r="G29" s="234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110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15"/>
      <c r="B30" s="216"/>
      <c r="C30" s="240" t="s">
        <v>157</v>
      </c>
      <c r="D30" s="234"/>
      <c r="E30" s="234"/>
      <c r="F30" s="234"/>
      <c r="G30" s="234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110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15"/>
      <c r="B31" s="216"/>
      <c r="C31" s="240" t="s">
        <v>158</v>
      </c>
      <c r="D31" s="234"/>
      <c r="E31" s="234"/>
      <c r="F31" s="234"/>
      <c r="G31" s="234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110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15"/>
      <c r="B32" s="216"/>
      <c r="C32" s="240" t="s">
        <v>159</v>
      </c>
      <c r="D32" s="234"/>
      <c r="E32" s="234"/>
      <c r="F32" s="234"/>
      <c r="G32" s="234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110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15"/>
      <c r="B33" s="216"/>
      <c r="C33" s="241"/>
      <c r="D33" s="235"/>
      <c r="E33" s="235"/>
      <c r="F33" s="235"/>
      <c r="G33" s="235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112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25">
        <v>8</v>
      </c>
      <c r="B34" s="226" t="s">
        <v>160</v>
      </c>
      <c r="C34" s="238" t="s">
        <v>161</v>
      </c>
      <c r="D34" s="227" t="s">
        <v>144</v>
      </c>
      <c r="E34" s="228">
        <v>2</v>
      </c>
      <c r="F34" s="229"/>
      <c r="G34" s="230">
        <f>ROUND(E34*F34,2)</f>
        <v>0</v>
      </c>
      <c r="H34" s="229"/>
      <c r="I34" s="230">
        <f>ROUND(E34*H34,2)</f>
        <v>0</v>
      </c>
      <c r="J34" s="229"/>
      <c r="K34" s="230">
        <f>ROUND(E34*J34,2)</f>
        <v>0</v>
      </c>
      <c r="L34" s="230">
        <v>21</v>
      </c>
      <c r="M34" s="230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0"/>
      <c r="S34" s="230" t="s">
        <v>107</v>
      </c>
      <c r="T34" s="231" t="s">
        <v>145</v>
      </c>
      <c r="U34" s="217">
        <v>1.27</v>
      </c>
      <c r="V34" s="217">
        <f>ROUND(E34*U34,2)</f>
        <v>2.54</v>
      </c>
      <c r="W34" s="21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132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15"/>
      <c r="B35" s="216"/>
      <c r="C35" s="239" t="s">
        <v>154</v>
      </c>
      <c r="D35" s="232"/>
      <c r="E35" s="232"/>
      <c r="F35" s="232"/>
      <c r="G35" s="232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110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 x14ac:dyDescent="0.2">
      <c r="A36" s="215"/>
      <c r="B36" s="216"/>
      <c r="C36" s="240" t="s">
        <v>155</v>
      </c>
      <c r="D36" s="234"/>
      <c r="E36" s="234"/>
      <c r="F36" s="234"/>
      <c r="G36" s="234"/>
      <c r="H36" s="217"/>
      <c r="I36" s="217"/>
      <c r="J36" s="217"/>
      <c r="K36" s="217"/>
      <c r="L36" s="217"/>
      <c r="M36" s="217"/>
      <c r="N36" s="217"/>
      <c r="O36" s="217"/>
      <c r="P36" s="217"/>
      <c r="Q36" s="217"/>
      <c r="R36" s="217"/>
      <c r="S36" s="217"/>
      <c r="T36" s="217"/>
      <c r="U36" s="217"/>
      <c r="V36" s="217"/>
      <c r="W36" s="21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110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 x14ac:dyDescent="0.2">
      <c r="A37" s="215"/>
      <c r="B37" s="216"/>
      <c r="C37" s="240" t="s">
        <v>156</v>
      </c>
      <c r="D37" s="234"/>
      <c r="E37" s="234"/>
      <c r="F37" s="234"/>
      <c r="G37" s="234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110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 x14ac:dyDescent="0.2">
      <c r="A38" s="215"/>
      <c r="B38" s="216"/>
      <c r="C38" s="240" t="s">
        <v>157</v>
      </c>
      <c r="D38" s="234"/>
      <c r="E38" s="234"/>
      <c r="F38" s="234"/>
      <c r="G38" s="234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110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 x14ac:dyDescent="0.2">
      <c r="A39" s="215"/>
      <c r="B39" s="216"/>
      <c r="C39" s="240" t="s">
        <v>158</v>
      </c>
      <c r="D39" s="234"/>
      <c r="E39" s="234"/>
      <c r="F39" s="234"/>
      <c r="G39" s="234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110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 x14ac:dyDescent="0.2">
      <c r="A40" s="215"/>
      <c r="B40" s="216"/>
      <c r="C40" s="240" t="s">
        <v>159</v>
      </c>
      <c r="D40" s="234"/>
      <c r="E40" s="234"/>
      <c r="F40" s="234"/>
      <c r="G40" s="234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17"/>
      <c r="V40" s="217"/>
      <c r="W40" s="217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110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 x14ac:dyDescent="0.2">
      <c r="A41" s="215"/>
      <c r="B41" s="216"/>
      <c r="C41" s="241"/>
      <c r="D41" s="235"/>
      <c r="E41" s="235"/>
      <c r="F41" s="235"/>
      <c r="G41" s="235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7"/>
      <c r="U41" s="217"/>
      <c r="V41" s="217"/>
      <c r="W41" s="217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112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 x14ac:dyDescent="0.2">
      <c r="A42" s="225">
        <v>9</v>
      </c>
      <c r="B42" s="226" t="s">
        <v>162</v>
      </c>
      <c r="C42" s="238" t="s">
        <v>163</v>
      </c>
      <c r="D42" s="227" t="s">
        <v>144</v>
      </c>
      <c r="E42" s="228">
        <v>1</v>
      </c>
      <c r="F42" s="229"/>
      <c r="G42" s="230">
        <f>ROUND(E42*F42,2)</f>
        <v>0</v>
      </c>
      <c r="H42" s="229"/>
      <c r="I42" s="230">
        <f>ROUND(E42*H42,2)</f>
        <v>0</v>
      </c>
      <c r="J42" s="229"/>
      <c r="K42" s="230">
        <f>ROUND(E42*J42,2)</f>
        <v>0</v>
      </c>
      <c r="L42" s="230">
        <v>21</v>
      </c>
      <c r="M42" s="230">
        <f>G42*(1+L42/100)</f>
        <v>0</v>
      </c>
      <c r="N42" s="230">
        <v>0</v>
      </c>
      <c r="O42" s="230">
        <f>ROUND(E42*N42,2)</f>
        <v>0</v>
      </c>
      <c r="P42" s="230">
        <v>0</v>
      </c>
      <c r="Q42" s="230">
        <f>ROUND(E42*P42,2)</f>
        <v>0</v>
      </c>
      <c r="R42" s="230"/>
      <c r="S42" s="230" t="s">
        <v>107</v>
      </c>
      <c r="T42" s="231" t="s">
        <v>145</v>
      </c>
      <c r="U42" s="217">
        <v>3.1500000000000004</v>
      </c>
      <c r="V42" s="217">
        <f>ROUND(E42*U42,2)</f>
        <v>3.15</v>
      </c>
      <c r="W42" s="217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132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">
      <c r="A43" s="215"/>
      <c r="B43" s="216"/>
      <c r="C43" s="239" t="s">
        <v>154</v>
      </c>
      <c r="D43" s="232"/>
      <c r="E43" s="232"/>
      <c r="F43" s="232"/>
      <c r="G43" s="232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110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 x14ac:dyDescent="0.2">
      <c r="A44" s="215"/>
      <c r="B44" s="216"/>
      <c r="C44" s="240" t="s">
        <v>155</v>
      </c>
      <c r="D44" s="234"/>
      <c r="E44" s="234"/>
      <c r="F44" s="234"/>
      <c r="G44" s="234"/>
      <c r="H44" s="217"/>
      <c r="I44" s="217"/>
      <c r="J44" s="217"/>
      <c r="K44" s="217"/>
      <c r="L44" s="217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110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 x14ac:dyDescent="0.2">
      <c r="A45" s="215"/>
      <c r="B45" s="216"/>
      <c r="C45" s="240" t="s">
        <v>156</v>
      </c>
      <c r="D45" s="234"/>
      <c r="E45" s="234"/>
      <c r="F45" s="234"/>
      <c r="G45" s="234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110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 x14ac:dyDescent="0.2">
      <c r="A46" s="215"/>
      <c r="B46" s="216"/>
      <c r="C46" s="240" t="s">
        <v>157</v>
      </c>
      <c r="D46" s="234"/>
      <c r="E46" s="234"/>
      <c r="F46" s="234"/>
      <c r="G46" s="234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110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">
      <c r="A47" s="215"/>
      <c r="B47" s="216"/>
      <c r="C47" s="240" t="s">
        <v>158</v>
      </c>
      <c r="D47" s="234"/>
      <c r="E47" s="234"/>
      <c r="F47" s="234"/>
      <c r="G47" s="234"/>
      <c r="H47" s="217"/>
      <c r="I47" s="217"/>
      <c r="J47" s="217"/>
      <c r="K47" s="217"/>
      <c r="L47" s="217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110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 x14ac:dyDescent="0.2">
      <c r="A48" s="215"/>
      <c r="B48" s="216"/>
      <c r="C48" s="240" t="s">
        <v>159</v>
      </c>
      <c r="D48" s="234"/>
      <c r="E48" s="234"/>
      <c r="F48" s="234"/>
      <c r="G48" s="234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110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 x14ac:dyDescent="0.2">
      <c r="A49" s="215"/>
      <c r="B49" s="216"/>
      <c r="C49" s="241"/>
      <c r="D49" s="235"/>
      <c r="E49" s="235"/>
      <c r="F49" s="235"/>
      <c r="G49" s="235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112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 x14ac:dyDescent="0.2">
      <c r="A50" s="225">
        <v>10</v>
      </c>
      <c r="B50" s="226" t="s">
        <v>164</v>
      </c>
      <c r="C50" s="238" t="s">
        <v>165</v>
      </c>
      <c r="D50" s="227" t="s">
        <v>166</v>
      </c>
      <c r="E50" s="228">
        <v>7.9590000000000005</v>
      </c>
      <c r="F50" s="229"/>
      <c r="G50" s="230">
        <f>ROUND(E50*F50,2)</f>
        <v>0</v>
      </c>
      <c r="H50" s="229"/>
      <c r="I50" s="230">
        <f>ROUND(E50*H50,2)</f>
        <v>0</v>
      </c>
      <c r="J50" s="229"/>
      <c r="K50" s="230">
        <f>ROUND(E50*J50,2)</f>
        <v>0</v>
      </c>
      <c r="L50" s="230">
        <v>21</v>
      </c>
      <c r="M50" s="230">
        <f>G50*(1+L50/100)</f>
        <v>0</v>
      </c>
      <c r="N50" s="230">
        <v>0</v>
      </c>
      <c r="O50" s="230">
        <f>ROUND(E50*N50,2)</f>
        <v>0</v>
      </c>
      <c r="P50" s="230">
        <v>0</v>
      </c>
      <c r="Q50" s="230">
        <f>ROUND(E50*P50,2)</f>
        <v>0</v>
      </c>
      <c r="R50" s="230" t="s">
        <v>130</v>
      </c>
      <c r="S50" s="230" t="s">
        <v>107</v>
      </c>
      <c r="T50" s="231" t="s">
        <v>145</v>
      </c>
      <c r="U50" s="217">
        <v>1.9920000000000002</v>
      </c>
      <c r="V50" s="217">
        <f>ROUND(E50*U50,2)</f>
        <v>15.85</v>
      </c>
      <c r="W50" s="217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132</v>
      </c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 x14ac:dyDescent="0.2">
      <c r="A51" s="215"/>
      <c r="B51" s="216"/>
      <c r="C51" s="250" t="s">
        <v>167</v>
      </c>
      <c r="D51" s="247"/>
      <c r="E51" s="247"/>
      <c r="F51" s="247"/>
      <c r="G51" s="24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134</v>
      </c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 x14ac:dyDescent="0.2">
      <c r="A52" s="215"/>
      <c r="B52" s="216"/>
      <c r="C52" s="251" t="s">
        <v>168</v>
      </c>
      <c r="D52" s="245"/>
      <c r="E52" s="246">
        <v>7.9590000000000005</v>
      </c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136</v>
      </c>
      <c r="AH52" s="208">
        <v>0</v>
      </c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">
      <c r="A53" s="215"/>
      <c r="B53" s="216"/>
      <c r="C53" s="241"/>
      <c r="D53" s="235"/>
      <c r="E53" s="235"/>
      <c r="F53" s="235"/>
      <c r="G53" s="235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112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 x14ac:dyDescent="0.2">
      <c r="A54" s="225">
        <v>11</v>
      </c>
      <c r="B54" s="226" t="s">
        <v>169</v>
      </c>
      <c r="C54" s="238" t="s">
        <v>170</v>
      </c>
      <c r="D54" s="227" t="s">
        <v>166</v>
      </c>
      <c r="E54" s="228">
        <v>26.145000000000003</v>
      </c>
      <c r="F54" s="229"/>
      <c r="G54" s="230">
        <f>ROUND(E54*F54,2)</f>
        <v>0</v>
      </c>
      <c r="H54" s="229"/>
      <c r="I54" s="230">
        <f>ROUND(E54*H54,2)</f>
        <v>0</v>
      </c>
      <c r="J54" s="229"/>
      <c r="K54" s="230">
        <f>ROUND(E54*J54,2)</f>
        <v>0</v>
      </c>
      <c r="L54" s="230">
        <v>21</v>
      </c>
      <c r="M54" s="230">
        <f>G54*(1+L54/100)</f>
        <v>0</v>
      </c>
      <c r="N54" s="230">
        <v>0</v>
      </c>
      <c r="O54" s="230">
        <f>ROUND(E54*N54,2)</f>
        <v>0</v>
      </c>
      <c r="P54" s="230">
        <v>0</v>
      </c>
      <c r="Q54" s="230">
        <f>ROUND(E54*P54,2)</f>
        <v>0</v>
      </c>
      <c r="R54" s="230" t="s">
        <v>130</v>
      </c>
      <c r="S54" s="230" t="s">
        <v>107</v>
      </c>
      <c r="T54" s="231" t="s">
        <v>145</v>
      </c>
      <c r="U54" s="217">
        <v>3.5330000000000004</v>
      </c>
      <c r="V54" s="217">
        <f>ROUND(E54*U54,2)</f>
        <v>92.37</v>
      </c>
      <c r="W54" s="217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132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">
      <c r="A55" s="215"/>
      <c r="B55" s="216"/>
      <c r="C55" s="250" t="s">
        <v>171</v>
      </c>
      <c r="D55" s="247"/>
      <c r="E55" s="247"/>
      <c r="F55" s="247"/>
      <c r="G55" s="24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134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">
      <c r="A56" s="215"/>
      <c r="B56" s="216"/>
      <c r="C56" s="241"/>
      <c r="D56" s="235"/>
      <c r="E56" s="235"/>
      <c r="F56" s="235"/>
      <c r="G56" s="235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112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 x14ac:dyDescent="0.2">
      <c r="A57" s="225">
        <v>12</v>
      </c>
      <c r="B57" s="226" t="s">
        <v>172</v>
      </c>
      <c r="C57" s="238" t="s">
        <v>173</v>
      </c>
      <c r="D57" s="227" t="s">
        <v>166</v>
      </c>
      <c r="E57" s="228">
        <v>26.145000000000003</v>
      </c>
      <c r="F57" s="229"/>
      <c r="G57" s="230">
        <f>ROUND(E57*F57,2)</f>
        <v>0</v>
      </c>
      <c r="H57" s="229"/>
      <c r="I57" s="230">
        <f>ROUND(E57*H57,2)</f>
        <v>0</v>
      </c>
      <c r="J57" s="229"/>
      <c r="K57" s="230">
        <f>ROUND(E57*J57,2)</f>
        <v>0</v>
      </c>
      <c r="L57" s="230">
        <v>21</v>
      </c>
      <c r="M57" s="230">
        <f>G57*(1+L57/100)</f>
        <v>0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0" t="s">
        <v>130</v>
      </c>
      <c r="S57" s="230" t="s">
        <v>107</v>
      </c>
      <c r="T57" s="231" t="s">
        <v>145</v>
      </c>
      <c r="U57" s="217">
        <v>4.6550000000000002</v>
      </c>
      <c r="V57" s="217">
        <f>ROUND(E57*U57,2)</f>
        <v>121.7</v>
      </c>
      <c r="W57" s="217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132</v>
      </c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 x14ac:dyDescent="0.2">
      <c r="A58" s="215"/>
      <c r="B58" s="216"/>
      <c r="C58" s="250" t="s">
        <v>171</v>
      </c>
      <c r="D58" s="247"/>
      <c r="E58" s="247"/>
      <c r="F58" s="247"/>
      <c r="G58" s="247"/>
      <c r="H58" s="217"/>
      <c r="I58" s="217"/>
      <c r="J58" s="217"/>
      <c r="K58" s="217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7"/>
      <c r="W58" s="217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134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 x14ac:dyDescent="0.2">
      <c r="A59" s="215"/>
      <c r="B59" s="216"/>
      <c r="C59" s="251" t="s">
        <v>174</v>
      </c>
      <c r="D59" s="245"/>
      <c r="E59" s="246">
        <v>24.78</v>
      </c>
      <c r="F59" s="217"/>
      <c r="G59" s="217"/>
      <c r="H59" s="217"/>
      <c r="I59" s="217"/>
      <c r="J59" s="217"/>
      <c r="K59" s="217"/>
      <c r="L59" s="217"/>
      <c r="M59" s="217"/>
      <c r="N59" s="217"/>
      <c r="O59" s="217"/>
      <c r="P59" s="217"/>
      <c r="Q59" s="217"/>
      <c r="R59" s="217"/>
      <c r="S59" s="217"/>
      <c r="T59" s="217"/>
      <c r="U59" s="217"/>
      <c r="V59" s="217"/>
      <c r="W59" s="217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136</v>
      </c>
      <c r="AH59" s="208">
        <v>0</v>
      </c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 x14ac:dyDescent="0.2">
      <c r="A60" s="215"/>
      <c r="B60" s="216"/>
      <c r="C60" s="251" t="s">
        <v>175</v>
      </c>
      <c r="D60" s="245"/>
      <c r="E60" s="246">
        <v>1.3650000000000002</v>
      </c>
      <c r="F60" s="217"/>
      <c r="G60" s="217"/>
      <c r="H60" s="217"/>
      <c r="I60" s="217"/>
      <c r="J60" s="217"/>
      <c r="K60" s="217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136</v>
      </c>
      <c r="AH60" s="208">
        <v>0</v>
      </c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 x14ac:dyDescent="0.2">
      <c r="A61" s="215"/>
      <c r="B61" s="216"/>
      <c r="C61" s="241"/>
      <c r="D61" s="235"/>
      <c r="E61" s="235"/>
      <c r="F61" s="235"/>
      <c r="G61" s="235"/>
      <c r="H61" s="217"/>
      <c r="I61" s="217"/>
      <c r="J61" s="217"/>
      <c r="K61" s="217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7"/>
      <c r="W61" s="217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112</v>
      </c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ht="22.5" outlineLevel="1" x14ac:dyDescent="0.2">
      <c r="A62" s="225">
        <v>13</v>
      </c>
      <c r="B62" s="226" t="s">
        <v>176</v>
      </c>
      <c r="C62" s="238" t="s">
        <v>177</v>
      </c>
      <c r="D62" s="227" t="s">
        <v>166</v>
      </c>
      <c r="E62" s="228">
        <v>38.130000000000003</v>
      </c>
      <c r="F62" s="229"/>
      <c r="G62" s="230">
        <f>ROUND(E62*F62,2)</f>
        <v>0</v>
      </c>
      <c r="H62" s="229"/>
      <c r="I62" s="230">
        <f>ROUND(E62*H62,2)</f>
        <v>0</v>
      </c>
      <c r="J62" s="229"/>
      <c r="K62" s="230">
        <f>ROUND(E62*J62,2)</f>
        <v>0</v>
      </c>
      <c r="L62" s="230">
        <v>21</v>
      </c>
      <c r="M62" s="230">
        <f>G62*(1+L62/100)</f>
        <v>0</v>
      </c>
      <c r="N62" s="230">
        <v>0</v>
      </c>
      <c r="O62" s="230">
        <f>ROUND(E62*N62,2)</f>
        <v>0</v>
      </c>
      <c r="P62" s="230">
        <v>0</v>
      </c>
      <c r="Q62" s="230">
        <f>ROUND(E62*P62,2)</f>
        <v>0</v>
      </c>
      <c r="R62" s="230" t="s">
        <v>130</v>
      </c>
      <c r="S62" s="230" t="s">
        <v>107</v>
      </c>
      <c r="T62" s="231" t="s">
        <v>145</v>
      </c>
      <c r="U62" s="217">
        <v>0.66800000000000004</v>
      </c>
      <c r="V62" s="217">
        <f>ROUND(E62*U62,2)</f>
        <v>25.47</v>
      </c>
      <c r="W62" s="217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132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 x14ac:dyDescent="0.2">
      <c r="A63" s="215"/>
      <c r="B63" s="216"/>
      <c r="C63" s="250" t="s">
        <v>178</v>
      </c>
      <c r="D63" s="247"/>
      <c r="E63" s="247"/>
      <c r="F63" s="247"/>
      <c r="G63" s="247"/>
      <c r="H63" s="217"/>
      <c r="I63" s="217"/>
      <c r="J63" s="217"/>
      <c r="K63" s="217"/>
      <c r="L63" s="217"/>
      <c r="M63" s="217"/>
      <c r="N63" s="217"/>
      <c r="O63" s="217"/>
      <c r="P63" s="217"/>
      <c r="Q63" s="217"/>
      <c r="R63" s="217"/>
      <c r="S63" s="217"/>
      <c r="T63" s="217"/>
      <c r="U63" s="217"/>
      <c r="V63" s="217"/>
      <c r="W63" s="217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134</v>
      </c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 x14ac:dyDescent="0.2">
      <c r="A64" s="215"/>
      <c r="B64" s="216"/>
      <c r="C64" s="251" t="s">
        <v>179</v>
      </c>
      <c r="D64" s="245"/>
      <c r="E64" s="246">
        <v>38.130000000000003</v>
      </c>
      <c r="F64" s="217"/>
      <c r="G64" s="217"/>
      <c r="H64" s="217"/>
      <c r="I64" s="217"/>
      <c r="J64" s="217"/>
      <c r="K64" s="217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7"/>
      <c r="W64" s="217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136</v>
      </c>
      <c r="AH64" s="208">
        <v>0</v>
      </c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 x14ac:dyDescent="0.2">
      <c r="A65" s="215"/>
      <c r="B65" s="216"/>
      <c r="C65" s="241"/>
      <c r="D65" s="235"/>
      <c r="E65" s="235"/>
      <c r="F65" s="235"/>
      <c r="G65" s="235"/>
      <c r="H65" s="217"/>
      <c r="I65" s="217"/>
      <c r="J65" s="217"/>
      <c r="K65" s="217"/>
      <c r="L65" s="217"/>
      <c r="M65" s="217"/>
      <c r="N65" s="217"/>
      <c r="O65" s="217"/>
      <c r="P65" s="217"/>
      <c r="Q65" s="217"/>
      <c r="R65" s="217"/>
      <c r="S65" s="217"/>
      <c r="T65" s="217"/>
      <c r="U65" s="217"/>
      <c r="V65" s="217"/>
      <c r="W65" s="217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112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 x14ac:dyDescent="0.2">
      <c r="A66" s="225">
        <v>14</v>
      </c>
      <c r="B66" s="226" t="s">
        <v>180</v>
      </c>
      <c r="C66" s="238" t="s">
        <v>181</v>
      </c>
      <c r="D66" s="227" t="s">
        <v>166</v>
      </c>
      <c r="E66" s="228">
        <v>38.130000000000003</v>
      </c>
      <c r="F66" s="229"/>
      <c r="G66" s="230">
        <f>ROUND(E66*F66,2)</f>
        <v>0</v>
      </c>
      <c r="H66" s="229"/>
      <c r="I66" s="230">
        <f>ROUND(E66*H66,2)</f>
        <v>0</v>
      </c>
      <c r="J66" s="229"/>
      <c r="K66" s="230">
        <f>ROUND(E66*J66,2)</f>
        <v>0</v>
      </c>
      <c r="L66" s="230">
        <v>21</v>
      </c>
      <c r="M66" s="230">
        <f>G66*(1+L66/100)</f>
        <v>0</v>
      </c>
      <c r="N66" s="230">
        <v>0</v>
      </c>
      <c r="O66" s="230">
        <f>ROUND(E66*N66,2)</f>
        <v>0</v>
      </c>
      <c r="P66" s="230">
        <v>0</v>
      </c>
      <c r="Q66" s="230">
        <f>ROUND(E66*P66,2)</f>
        <v>0</v>
      </c>
      <c r="R66" s="230" t="s">
        <v>130</v>
      </c>
      <c r="S66" s="230" t="s">
        <v>107</v>
      </c>
      <c r="T66" s="231" t="s">
        <v>145</v>
      </c>
      <c r="U66" s="217">
        <v>3.1000000000000003E-2</v>
      </c>
      <c r="V66" s="217">
        <f>ROUND(E66*U66,2)</f>
        <v>1.18</v>
      </c>
      <c r="W66" s="217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132</v>
      </c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 x14ac:dyDescent="0.2">
      <c r="A67" s="215"/>
      <c r="B67" s="216"/>
      <c r="C67" s="239" t="s">
        <v>182</v>
      </c>
      <c r="D67" s="232"/>
      <c r="E67" s="232"/>
      <c r="F67" s="232"/>
      <c r="G67" s="232"/>
      <c r="H67" s="217"/>
      <c r="I67" s="217"/>
      <c r="J67" s="217"/>
      <c r="K67" s="217"/>
      <c r="L67" s="217"/>
      <c r="M67" s="217"/>
      <c r="N67" s="217"/>
      <c r="O67" s="217"/>
      <c r="P67" s="217"/>
      <c r="Q67" s="217"/>
      <c r="R67" s="217"/>
      <c r="S67" s="217"/>
      <c r="T67" s="217"/>
      <c r="U67" s="217"/>
      <c r="V67" s="217"/>
      <c r="W67" s="217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110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33" t="str">
        <f>C67</f>
        <v>Uložení sypaniny do násypů nebo na skládku s rozprostřením sypaniny ve vrstvách a s hrubým urovnáním.</v>
      </c>
      <c r="BB67" s="208"/>
      <c r="BC67" s="208"/>
      <c r="BD67" s="208"/>
      <c r="BE67" s="208"/>
      <c r="BF67" s="208"/>
      <c r="BG67" s="208"/>
      <c r="BH67" s="208"/>
    </row>
    <row r="68" spans="1:60" outlineLevel="1" x14ac:dyDescent="0.2">
      <c r="A68" s="215"/>
      <c r="B68" s="216"/>
      <c r="C68" s="241"/>
      <c r="D68" s="235"/>
      <c r="E68" s="235"/>
      <c r="F68" s="235"/>
      <c r="G68" s="235"/>
      <c r="H68" s="217"/>
      <c r="I68" s="217"/>
      <c r="J68" s="217"/>
      <c r="K68" s="217"/>
      <c r="L68" s="217"/>
      <c r="M68" s="217"/>
      <c r="N68" s="217"/>
      <c r="O68" s="217"/>
      <c r="P68" s="217"/>
      <c r="Q68" s="217"/>
      <c r="R68" s="217"/>
      <c r="S68" s="217"/>
      <c r="T68" s="217"/>
      <c r="U68" s="217"/>
      <c r="V68" s="217"/>
      <c r="W68" s="217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112</v>
      </c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ht="22.5" outlineLevel="1" x14ac:dyDescent="0.2">
      <c r="A69" s="225">
        <v>15</v>
      </c>
      <c r="B69" s="226" t="s">
        <v>183</v>
      </c>
      <c r="C69" s="238" t="s">
        <v>184</v>
      </c>
      <c r="D69" s="227" t="s">
        <v>166</v>
      </c>
      <c r="E69" s="228">
        <v>14.16</v>
      </c>
      <c r="F69" s="229"/>
      <c r="G69" s="230">
        <f>ROUND(E69*F69,2)</f>
        <v>0</v>
      </c>
      <c r="H69" s="229"/>
      <c r="I69" s="230">
        <f>ROUND(E69*H69,2)</f>
        <v>0</v>
      </c>
      <c r="J69" s="229"/>
      <c r="K69" s="230">
        <f>ROUND(E69*J69,2)</f>
        <v>0</v>
      </c>
      <c r="L69" s="230">
        <v>21</v>
      </c>
      <c r="M69" s="230">
        <f>G69*(1+L69/100)</f>
        <v>0</v>
      </c>
      <c r="N69" s="230">
        <v>0</v>
      </c>
      <c r="O69" s="230">
        <f>ROUND(E69*N69,2)</f>
        <v>0</v>
      </c>
      <c r="P69" s="230">
        <v>0</v>
      </c>
      <c r="Q69" s="230">
        <f>ROUND(E69*P69,2)</f>
        <v>0</v>
      </c>
      <c r="R69" s="230" t="s">
        <v>130</v>
      </c>
      <c r="S69" s="230" t="s">
        <v>107</v>
      </c>
      <c r="T69" s="231" t="s">
        <v>145</v>
      </c>
      <c r="U69" s="217">
        <v>1.2390000000000001</v>
      </c>
      <c r="V69" s="217">
        <f>ROUND(E69*U69,2)</f>
        <v>17.54</v>
      </c>
      <c r="W69" s="217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132</v>
      </c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 x14ac:dyDescent="0.2">
      <c r="A70" s="215"/>
      <c r="B70" s="216"/>
      <c r="C70" s="250" t="s">
        <v>185</v>
      </c>
      <c r="D70" s="247"/>
      <c r="E70" s="247"/>
      <c r="F70" s="247"/>
      <c r="G70" s="247"/>
      <c r="H70" s="217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  <c r="T70" s="217"/>
      <c r="U70" s="217"/>
      <c r="V70" s="217"/>
      <c r="W70" s="217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134</v>
      </c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 x14ac:dyDescent="0.2">
      <c r="A71" s="215"/>
      <c r="B71" s="216"/>
      <c r="C71" s="240" t="s">
        <v>186</v>
      </c>
      <c r="D71" s="234"/>
      <c r="E71" s="234"/>
      <c r="F71" s="234"/>
      <c r="G71" s="234"/>
      <c r="H71" s="217"/>
      <c r="I71" s="217"/>
      <c r="J71" s="217"/>
      <c r="K71" s="217"/>
      <c r="L71" s="217"/>
      <c r="M71" s="217"/>
      <c r="N71" s="217"/>
      <c r="O71" s="217"/>
      <c r="P71" s="217"/>
      <c r="Q71" s="217"/>
      <c r="R71" s="217"/>
      <c r="S71" s="217"/>
      <c r="T71" s="217"/>
      <c r="U71" s="217"/>
      <c r="V71" s="217"/>
      <c r="W71" s="217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110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 x14ac:dyDescent="0.2">
      <c r="A72" s="215"/>
      <c r="B72" s="216"/>
      <c r="C72" s="251" t="s">
        <v>187</v>
      </c>
      <c r="D72" s="245"/>
      <c r="E72" s="246">
        <v>14.16</v>
      </c>
      <c r="F72" s="217"/>
      <c r="G72" s="217"/>
      <c r="H72" s="217"/>
      <c r="I72" s="217"/>
      <c r="J72" s="217"/>
      <c r="K72" s="217"/>
      <c r="L72" s="217"/>
      <c r="M72" s="217"/>
      <c r="N72" s="217"/>
      <c r="O72" s="217"/>
      <c r="P72" s="217"/>
      <c r="Q72" s="217"/>
      <c r="R72" s="217"/>
      <c r="S72" s="217"/>
      <c r="T72" s="217"/>
      <c r="U72" s="217"/>
      <c r="V72" s="217"/>
      <c r="W72" s="217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136</v>
      </c>
      <c r="AH72" s="208">
        <v>0</v>
      </c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 x14ac:dyDescent="0.2">
      <c r="A73" s="215"/>
      <c r="B73" s="216"/>
      <c r="C73" s="241"/>
      <c r="D73" s="235"/>
      <c r="E73" s="235"/>
      <c r="F73" s="235"/>
      <c r="G73" s="235"/>
      <c r="H73" s="217"/>
      <c r="I73" s="217"/>
      <c r="J73" s="217"/>
      <c r="K73" s="217"/>
      <c r="L73" s="217"/>
      <c r="M73" s="217"/>
      <c r="N73" s="217"/>
      <c r="O73" s="217"/>
      <c r="P73" s="217"/>
      <c r="Q73" s="217"/>
      <c r="R73" s="217"/>
      <c r="S73" s="217"/>
      <c r="T73" s="217"/>
      <c r="U73" s="217"/>
      <c r="V73" s="217"/>
      <c r="W73" s="217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112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 x14ac:dyDescent="0.2">
      <c r="A74" s="225">
        <v>16</v>
      </c>
      <c r="B74" s="226" t="s">
        <v>188</v>
      </c>
      <c r="C74" s="238" t="s">
        <v>189</v>
      </c>
      <c r="D74" s="227" t="s">
        <v>129</v>
      </c>
      <c r="E74" s="228">
        <v>381.3</v>
      </c>
      <c r="F74" s="229"/>
      <c r="G74" s="230">
        <f>ROUND(E74*F74,2)</f>
        <v>0</v>
      </c>
      <c r="H74" s="229"/>
      <c r="I74" s="230">
        <f>ROUND(E74*H74,2)</f>
        <v>0</v>
      </c>
      <c r="J74" s="229"/>
      <c r="K74" s="230">
        <f>ROUND(E74*J74,2)</f>
        <v>0</v>
      </c>
      <c r="L74" s="230">
        <v>21</v>
      </c>
      <c r="M74" s="230">
        <f>G74*(1+L74/100)</f>
        <v>0</v>
      </c>
      <c r="N74" s="230">
        <v>0</v>
      </c>
      <c r="O74" s="230">
        <f>ROUND(E74*N74,2)</f>
        <v>0</v>
      </c>
      <c r="P74" s="230">
        <v>0</v>
      </c>
      <c r="Q74" s="230">
        <f>ROUND(E74*P74,2)</f>
        <v>0</v>
      </c>
      <c r="R74" s="230"/>
      <c r="S74" s="230" t="s">
        <v>107</v>
      </c>
      <c r="T74" s="231" t="s">
        <v>145</v>
      </c>
      <c r="U74" s="217">
        <v>4.7E-2</v>
      </c>
      <c r="V74" s="217">
        <f>ROUND(E74*U74,2)</f>
        <v>17.920000000000002</v>
      </c>
      <c r="W74" s="217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132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 x14ac:dyDescent="0.2">
      <c r="A75" s="215"/>
      <c r="B75" s="216"/>
      <c r="C75" s="253"/>
      <c r="D75" s="249"/>
      <c r="E75" s="249"/>
      <c r="F75" s="249"/>
      <c r="G75" s="249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  <c r="W75" s="217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112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 x14ac:dyDescent="0.2">
      <c r="A76" s="225">
        <v>17</v>
      </c>
      <c r="B76" s="226" t="s">
        <v>190</v>
      </c>
      <c r="C76" s="238" t="s">
        <v>191</v>
      </c>
      <c r="D76" s="227" t="s">
        <v>129</v>
      </c>
      <c r="E76" s="228">
        <v>79.765000000000001</v>
      </c>
      <c r="F76" s="229"/>
      <c r="G76" s="230">
        <f>ROUND(E76*F76,2)</f>
        <v>0</v>
      </c>
      <c r="H76" s="229"/>
      <c r="I76" s="230">
        <f>ROUND(E76*H76,2)</f>
        <v>0</v>
      </c>
      <c r="J76" s="229"/>
      <c r="K76" s="230">
        <f>ROUND(E76*J76,2)</f>
        <v>0</v>
      </c>
      <c r="L76" s="230">
        <v>21</v>
      </c>
      <c r="M76" s="230">
        <f>G76*(1+L76/100)</f>
        <v>0</v>
      </c>
      <c r="N76" s="230">
        <v>0</v>
      </c>
      <c r="O76" s="230">
        <f>ROUND(E76*N76,2)</f>
        <v>0</v>
      </c>
      <c r="P76" s="230">
        <v>0</v>
      </c>
      <c r="Q76" s="230">
        <f>ROUND(E76*P76,2)</f>
        <v>0</v>
      </c>
      <c r="R76" s="230" t="s">
        <v>130</v>
      </c>
      <c r="S76" s="230" t="s">
        <v>107</v>
      </c>
      <c r="T76" s="231" t="s">
        <v>145</v>
      </c>
      <c r="U76" s="217">
        <v>9.6000000000000002E-2</v>
      </c>
      <c r="V76" s="217">
        <f>ROUND(E76*U76,2)</f>
        <v>7.66</v>
      </c>
      <c r="W76" s="217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132</v>
      </c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 x14ac:dyDescent="0.2">
      <c r="A77" s="215"/>
      <c r="B77" s="216"/>
      <c r="C77" s="250" t="s">
        <v>192</v>
      </c>
      <c r="D77" s="247"/>
      <c r="E77" s="247"/>
      <c r="F77" s="247"/>
      <c r="G77" s="247"/>
      <c r="H77" s="217"/>
      <c r="I77" s="217"/>
      <c r="J77" s="217"/>
      <c r="K77" s="217"/>
      <c r="L77" s="217"/>
      <c r="M77" s="217"/>
      <c r="N77" s="217"/>
      <c r="O77" s="217"/>
      <c r="P77" s="217"/>
      <c r="Q77" s="217"/>
      <c r="R77" s="217"/>
      <c r="S77" s="217"/>
      <c r="T77" s="217"/>
      <c r="U77" s="217"/>
      <c r="V77" s="217"/>
      <c r="W77" s="217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134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 x14ac:dyDescent="0.2">
      <c r="A78" s="215"/>
      <c r="B78" s="216"/>
      <c r="C78" s="251" t="s">
        <v>193</v>
      </c>
      <c r="D78" s="245"/>
      <c r="E78" s="246">
        <v>70.665000000000006</v>
      </c>
      <c r="F78" s="217"/>
      <c r="G78" s="217"/>
      <c r="H78" s="217"/>
      <c r="I78" s="217"/>
      <c r="J78" s="217"/>
      <c r="K78" s="217"/>
      <c r="L78" s="217"/>
      <c r="M78" s="217"/>
      <c r="N78" s="217"/>
      <c r="O78" s="217"/>
      <c r="P78" s="217"/>
      <c r="Q78" s="217"/>
      <c r="R78" s="217"/>
      <c r="S78" s="217"/>
      <c r="T78" s="217"/>
      <c r="U78" s="217"/>
      <c r="V78" s="217"/>
      <c r="W78" s="217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136</v>
      </c>
      <c r="AH78" s="208">
        <v>0</v>
      </c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outlineLevel="1" x14ac:dyDescent="0.2">
      <c r="A79" s="215"/>
      <c r="B79" s="216"/>
      <c r="C79" s="251" t="s">
        <v>194</v>
      </c>
      <c r="D79" s="245"/>
      <c r="E79" s="246">
        <v>9.1000000000000014</v>
      </c>
      <c r="F79" s="217"/>
      <c r="G79" s="217"/>
      <c r="H79" s="217"/>
      <c r="I79" s="217"/>
      <c r="J79" s="217"/>
      <c r="K79" s="217"/>
      <c r="L79" s="217"/>
      <c r="M79" s="217"/>
      <c r="N79" s="217"/>
      <c r="O79" s="217"/>
      <c r="P79" s="217"/>
      <c r="Q79" s="217"/>
      <c r="R79" s="217"/>
      <c r="S79" s="217"/>
      <c r="T79" s="217"/>
      <c r="U79" s="217"/>
      <c r="V79" s="217"/>
      <c r="W79" s="217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136</v>
      </c>
      <c r="AH79" s="208">
        <v>0</v>
      </c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 x14ac:dyDescent="0.2">
      <c r="A80" s="215"/>
      <c r="B80" s="216"/>
      <c r="C80" s="241"/>
      <c r="D80" s="235"/>
      <c r="E80" s="235"/>
      <c r="F80" s="235"/>
      <c r="G80" s="235"/>
      <c r="H80" s="217"/>
      <c r="I80" s="217"/>
      <c r="J80" s="217"/>
      <c r="K80" s="217"/>
      <c r="L80" s="217"/>
      <c r="M80" s="217"/>
      <c r="N80" s="217"/>
      <c r="O80" s="217"/>
      <c r="P80" s="217"/>
      <c r="Q80" s="217"/>
      <c r="R80" s="217"/>
      <c r="S80" s="217"/>
      <c r="T80" s="217"/>
      <c r="U80" s="217"/>
      <c r="V80" s="217"/>
      <c r="W80" s="217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112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 x14ac:dyDescent="0.2">
      <c r="A81" s="225">
        <v>18</v>
      </c>
      <c r="B81" s="226" t="s">
        <v>195</v>
      </c>
      <c r="C81" s="238" t="s">
        <v>196</v>
      </c>
      <c r="D81" s="227" t="s">
        <v>129</v>
      </c>
      <c r="E81" s="228">
        <v>381.3</v>
      </c>
      <c r="F81" s="229"/>
      <c r="G81" s="230">
        <f>ROUND(E81*F81,2)</f>
        <v>0</v>
      </c>
      <c r="H81" s="229"/>
      <c r="I81" s="230">
        <f>ROUND(E81*H81,2)</f>
        <v>0</v>
      </c>
      <c r="J81" s="229"/>
      <c r="K81" s="230">
        <f>ROUND(E81*J81,2)</f>
        <v>0</v>
      </c>
      <c r="L81" s="230">
        <v>21</v>
      </c>
      <c r="M81" s="230">
        <f>G81*(1+L81/100)</f>
        <v>0</v>
      </c>
      <c r="N81" s="230">
        <v>0</v>
      </c>
      <c r="O81" s="230">
        <f>ROUND(E81*N81,2)</f>
        <v>0</v>
      </c>
      <c r="P81" s="230">
        <v>0</v>
      </c>
      <c r="Q81" s="230">
        <f>ROUND(E81*P81,2)</f>
        <v>0</v>
      </c>
      <c r="R81" s="230" t="s">
        <v>130</v>
      </c>
      <c r="S81" s="230" t="s">
        <v>107</v>
      </c>
      <c r="T81" s="231" t="s">
        <v>145</v>
      </c>
      <c r="U81" s="217">
        <v>9.6000000000000002E-2</v>
      </c>
      <c r="V81" s="217">
        <f>ROUND(E81*U81,2)</f>
        <v>36.6</v>
      </c>
      <c r="W81" s="217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132</v>
      </c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outlineLevel="1" x14ac:dyDescent="0.2">
      <c r="A82" s="215"/>
      <c r="B82" s="216"/>
      <c r="C82" s="250" t="s">
        <v>197</v>
      </c>
      <c r="D82" s="247"/>
      <c r="E82" s="247"/>
      <c r="F82" s="247"/>
      <c r="G82" s="247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134</v>
      </c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 x14ac:dyDescent="0.2">
      <c r="A83" s="215"/>
      <c r="B83" s="216"/>
      <c r="C83" s="251" t="s">
        <v>198</v>
      </c>
      <c r="D83" s="245"/>
      <c r="E83" s="246">
        <v>381.3</v>
      </c>
      <c r="F83" s="217"/>
      <c r="G83" s="217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136</v>
      </c>
      <c r="AH83" s="208">
        <v>0</v>
      </c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 x14ac:dyDescent="0.2">
      <c r="A84" s="215"/>
      <c r="B84" s="216"/>
      <c r="C84" s="241"/>
      <c r="D84" s="235"/>
      <c r="E84" s="235"/>
      <c r="F84" s="235"/>
      <c r="G84" s="235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112</v>
      </c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 x14ac:dyDescent="0.2">
      <c r="A85" s="225">
        <v>19</v>
      </c>
      <c r="B85" s="226" t="s">
        <v>199</v>
      </c>
      <c r="C85" s="238" t="s">
        <v>200</v>
      </c>
      <c r="D85" s="227" t="s">
        <v>201</v>
      </c>
      <c r="E85" s="228">
        <v>11.439</v>
      </c>
      <c r="F85" s="229"/>
      <c r="G85" s="230">
        <f>ROUND(E85*F85,2)</f>
        <v>0</v>
      </c>
      <c r="H85" s="229"/>
      <c r="I85" s="230">
        <f>ROUND(E85*H85,2)</f>
        <v>0</v>
      </c>
      <c r="J85" s="229"/>
      <c r="K85" s="230">
        <f>ROUND(E85*J85,2)</f>
        <v>0</v>
      </c>
      <c r="L85" s="230">
        <v>21</v>
      </c>
      <c r="M85" s="230">
        <f>G85*(1+L85/100)</f>
        <v>0</v>
      </c>
      <c r="N85" s="230">
        <v>1E-3</v>
      </c>
      <c r="O85" s="230">
        <f>ROUND(E85*N85,2)</f>
        <v>0.01</v>
      </c>
      <c r="P85" s="230">
        <v>0</v>
      </c>
      <c r="Q85" s="230">
        <f>ROUND(E85*P85,2)</f>
        <v>0</v>
      </c>
      <c r="R85" s="230" t="s">
        <v>202</v>
      </c>
      <c r="S85" s="230" t="s">
        <v>107</v>
      </c>
      <c r="T85" s="231" t="s">
        <v>145</v>
      </c>
      <c r="U85" s="217">
        <v>0</v>
      </c>
      <c r="V85" s="217">
        <f>ROUND(E85*U85,2)</f>
        <v>0</v>
      </c>
      <c r="W85" s="217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203</v>
      </c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 x14ac:dyDescent="0.2">
      <c r="A86" s="215"/>
      <c r="B86" s="216"/>
      <c r="C86" s="251" t="s">
        <v>204</v>
      </c>
      <c r="D86" s="245"/>
      <c r="E86" s="246">
        <v>11.439</v>
      </c>
      <c r="F86" s="217"/>
      <c r="G86" s="217"/>
      <c r="H86" s="217"/>
      <c r="I86" s="217"/>
      <c r="J86" s="217"/>
      <c r="K86" s="217"/>
      <c r="L86" s="217"/>
      <c r="M86" s="217"/>
      <c r="N86" s="217"/>
      <c r="O86" s="217"/>
      <c r="P86" s="217"/>
      <c r="Q86" s="217"/>
      <c r="R86" s="217"/>
      <c r="S86" s="217"/>
      <c r="T86" s="217"/>
      <c r="U86" s="217"/>
      <c r="V86" s="217"/>
      <c r="W86" s="217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136</v>
      </c>
      <c r="AH86" s="208">
        <v>0</v>
      </c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 x14ac:dyDescent="0.2">
      <c r="A87" s="215"/>
      <c r="B87" s="216"/>
      <c r="C87" s="241"/>
      <c r="D87" s="235"/>
      <c r="E87" s="235"/>
      <c r="F87" s="235"/>
      <c r="G87" s="235"/>
      <c r="H87" s="217"/>
      <c r="I87" s="217"/>
      <c r="J87" s="217"/>
      <c r="K87" s="217"/>
      <c r="L87" s="217"/>
      <c r="M87" s="217"/>
      <c r="N87" s="217"/>
      <c r="O87" s="217"/>
      <c r="P87" s="217"/>
      <c r="Q87" s="217"/>
      <c r="R87" s="217"/>
      <c r="S87" s="217"/>
      <c r="T87" s="217"/>
      <c r="U87" s="217"/>
      <c r="V87" s="217"/>
      <c r="W87" s="217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112</v>
      </c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x14ac:dyDescent="0.2">
      <c r="A88" s="219" t="s">
        <v>102</v>
      </c>
      <c r="B88" s="220" t="s">
        <v>61</v>
      </c>
      <c r="C88" s="237" t="s">
        <v>62</v>
      </c>
      <c r="D88" s="221"/>
      <c r="E88" s="222"/>
      <c r="F88" s="223"/>
      <c r="G88" s="223">
        <f>SUMIF(AG89:AG97,"&lt;&gt;NOR",G89:G97)</f>
        <v>0</v>
      </c>
      <c r="H88" s="223"/>
      <c r="I88" s="223">
        <f>SUM(I89:I97)</f>
        <v>0</v>
      </c>
      <c r="J88" s="223"/>
      <c r="K88" s="223">
        <f>SUM(K89:K97)</f>
        <v>0</v>
      </c>
      <c r="L88" s="223"/>
      <c r="M88" s="223">
        <f>SUM(M89:M97)</f>
        <v>0</v>
      </c>
      <c r="N88" s="223"/>
      <c r="O88" s="223">
        <f>SUM(O89:O97)</f>
        <v>1.86</v>
      </c>
      <c r="P88" s="223"/>
      <c r="Q88" s="223">
        <f>SUM(Q89:Q97)</f>
        <v>0</v>
      </c>
      <c r="R88" s="223"/>
      <c r="S88" s="223"/>
      <c r="T88" s="224"/>
      <c r="U88" s="218"/>
      <c r="V88" s="218">
        <f>SUM(V89:V97)</f>
        <v>3.8499999999999996</v>
      </c>
      <c r="W88" s="218"/>
      <c r="AG88" t="s">
        <v>103</v>
      </c>
    </row>
    <row r="89" spans="1:60" outlineLevel="1" x14ac:dyDescent="0.2">
      <c r="A89" s="225">
        <v>20</v>
      </c>
      <c r="B89" s="226" t="s">
        <v>205</v>
      </c>
      <c r="C89" s="238" t="s">
        <v>206</v>
      </c>
      <c r="D89" s="227" t="s">
        <v>166</v>
      </c>
      <c r="E89" s="228">
        <v>0.72000000000000008</v>
      </c>
      <c r="F89" s="229"/>
      <c r="G89" s="230">
        <f>ROUND(E89*F89,2)</f>
        <v>0</v>
      </c>
      <c r="H89" s="229"/>
      <c r="I89" s="230">
        <f>ROUND(E89*H89,2)</f>
        <v>0</v>
      </c>
      <c r="J89" s="229"/>
      <c r="K89" s="230">
        <f>ROUND(E89*J89,2)</f>
        <v>0</v>
      </c>
      <c r="L89" s="230">
        <v>21</v>
      </c>
      <c r="M89" s="230">
        <f>G89*(1+L89/100)</f>
        <v>0</v>
      </c>
      <c r="N89" s="230">
        <v>2.5856000000000003</v>
      </c>
      <c r="O89" s="230">
        <f>ROUND(E89*N89,2)</f>
        <v>1.86</v>
      </c>
      <c r="P89" s="230">
        <v>0</v>
      </c>
      <c r="Q89" s="230">
        <f>ROUND(E89*P89,2)</f>
        <v>0</v>
      </c>
      <c r="R89" s="230" t="s">
        <v>207</v>
      </c>
      <c r="S89" s="230" t="s">
        <v>107</v>
      </c>
      <c r="T89" s="231" t="s">
        <v>145</v>
      </c>
      <c r="U89" s="217">
        <v>0.52900000000000003</v>
      </c>
      <c r="V89" s="217">
        <f>ROUND(E89*U89,2)</f>
        <v>0.38</v>
      </c>
      <c r="W89" s="217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132</v>
      </c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ht="22.5" outlineLevel="1" x14ac:dyDescent="0.2">
      <c r="A90" s="215"/>
      <c r="B90" s="216"/>
      <c r="C90" s="250" t="s">
        <v>208</v>
      </c>
      <c r="D90" s="247"/>
      <c r="E90" s="247"/>
      <c r="F90" s="247"/>
      <c r="G90" s="247"/>
      <c r="H90" s="217"/>
      <c r="I90" s="217"/>
      <c r="J90" s="217"/>
      <c r="K90" s="217"/>
      <c r="L90" s="217"/>
      <c r="M90" s="217"/>
      <c r="N90" s="217"/>
      <c r="O90" s="217"/>
      <c r="P90" s="217"/>
      <c r="Q90" s="217"/>
      <c r="R90" s="217"/>
      <c r="S90" s="217"/>
      <c r="T90" s="217"/>
      <c r="U90" s="217"/>
      <c r="V90" s="217"/>
      <c r="W90" s="217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134</v>
      </c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33" t="str">
        <f>C90</f>
        <v>ve výkopu zapaženém nebo nezapaženém, popř. nad terénem z betonu prostého, z cementů portladských a struskoportladských, z cementů síranovzdorných,</v>
      </c>
      <c r="BB90" s="208"/>
      <c r="BC90" s="208"/>
      <c r="BD90" s="208"/>
      <c r="BE90" s="208"/>
      <c r="BF90" s="208"/>
      <c r="BG90" s="208"/>
      <c r="BH90" s="208"/>
    </row>
    <row r="91" spans="1:60" outlineLevel="1" x14ac:dyDescent="0.2">
      <c r="A91" s="215"/>
      <c r="B91" s="216"/>
      <c r="C91" s="251" t="s">
        <v>209</v>
      </c>
      <c r="D91" s="245"/>
      <c r="E91" s="246">
        <v>0.72000000000000008</v>
      </c>
      <c r="F91" s="217"/>
      <c r="G91" s="217"/>
      <c r="H91" s="217"/>
      <c r="I91" s="217"/>
      <c r="J91" s="217"/>
      <c r="K91" s="217"/>
      <c r="L91" s="217"/>
      <c r="M91" s="217"/>
      <c r="N91" s="217"/>
      <c r="O91" s="217"/>
      <c r="P91" s="217"/>
      <c r="Q91" s="217"/>
      <c r="R91" s="217"/>
      <c r="S91" s="217"/>
      <c r="T91" s="217"/>
      <c r="U91" s="217"/>
      <c r="V91" s="217"/>
      <c r="W91" s="217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136</v>
      </c>
      <c r="AH91" s="208">
        <v>0</v>
      </c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outlineLevel="1" x14ac:dyDescent="0.2">
      <c r="A92" s="215"/>
      <c r="B92" s="216"/>
      <c r="C92" s="241"/>
      <c r="D92" s="235"/>
      <c r="E92" s="235"/>
      <c r="F92" s="235"/>
      <c r="G92" s="235"/>
      <c r="H92" s="217"/>
      <c r="I92" s="217"/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112</v>
      </c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 x14ac:dyDescent="0.2">
      <c r="A93" s="225">
        <v>21</v>
      </c>
      <c r="B93" s="226" t="s">
        <v>210</v>
      </c>
      <c r="C93" s="238" t="s">
        <v>211</v>
      </c>
      <c r="D93" s="227" t="s">
        <v>129</v>
      </c>
      <c r="E93" s="228">
        <v>4.5</v>
      </c>
      <c r="F93" s="229"/>
      <c r="G93" s="230">
        <f>ROUND(E93*F93,2)</f>
        <v>0</v>
      </c>
      <c r="H93" s="229"/>
      <c r="I93" s="230">
        <f>ROUND(E93*H93,2)</f>
        <v>0</v>
      </c>
      <c r="J93" s="229"/>
      <c r="K93" s="230">
        <f>ROUND(E93*J93,2)</f>
        <v>0</v>
      </c>
      <c r="L93" s="230">
        <v>21</v>
      </c>
      <c r="M93" s="230">
        <f>G93*(1+L93/100)</f>
        <v>0</v>
      </c>
      <c r="N93" s="230">
        <v>2.0000000000000001E-4</v>
      </c>
      <c r="O93" s="230">
        <f>ROUND(E93*N93,2)</f>
        <v>0</v>
      </c>
      <c r="P93" s="230">
        <v>0</v>
      </c>
      <c r="Q93" s="230">
        <f>ROUND(E93*P93,2)</f>
        <v>0</v>
      </c>
      <c r="R93" s="230" t="s">
        <v>207</v>
      </c>
      <c r="S93" s="230" t="s">
        <v>107</v>
      </c>
      <c r="T93" s="231" t="s">
        <v>145</v>
      </c>
      <c r="U93" s="217">
        <v>0.45</v>
      </c>
      <c r="V93" s="217">
        <f>ROUND(E93*U93,2)</f>
        <v>2.0299999999999998</v>
      </c>
      <c r="W93" s="217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132</v>
      </c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outlineLevel="1" x14ac:dyDescent="0.2">
      <c r="A94" s="215"/>
      <c r="B94" s="216"/>
      <c r="C94" s="251" t="s">
        <v>212</v>
      </c>
      <c r="D94" s="245"/>
      <c r="E94" s="246">
        <v>4.5</v>
      </c>
      <c r="F94" s="217"/>
      <c r="G94" s="217"/>
      <c r="H94" s="217"/>
      <c r="I94" s="217"/>
      <c r="J94" s="217"/>
      <c r="K94" s="217"/>
      <c r="L94" s="217"/>
      <c r="M94" s="217"/>
      <c r="N94" s="217"/>
      <c r="O94" s="217"/>
      <c r="P94" s="217"/>
      <c r="Q94" s="217"/>
      <c r="R94" s="217"/>
      <c r="S94" s="217"/>
      <c r="T94" s="217"/>
      <c r="U94" s="217"/>
      <c r="V94" s="217"/>
      <c r="W94" s="217"/>
      <c r="X94" s="208"/>
      <c r="Y94" s="208"/>
      <c r="Z94" s="208"/>
      <c r="AA94" s="208"/>
      <c r="AB94" s="208"/>
      <c r="AC94" s="208"/>
      <c r="AD94" s="208"/>
      <c r="AE94" s="208"/>
      <c r="AF94" s="208"/>
      <c r="AG94" s="208" t="s">
        <v>136</v>
      </c>
      <c r="AH94" s="208">
        <v>0</v>
      </c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outlineLevel="1" x14ac:dyDescent="0.2">
      <c r="A95" s="215"/>
      <c r="B95" s="216"/>
      <c r="C95" s="241"/>
      <c r="D95" s="235"/>
      <c r="E95" s="235"/>
      <c r="F95" s="235"/>
      <c r="G95" s="235"/>
      <c r="H95" s="217"/>
      <c r="I95" s="217"/>
      <c r="J95" s="217"/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112</v>
      </c>
      <c r="AH95" s="208"/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outlineLevel="1" x14ac:dyDescent="0.2">
      <c r="A96" s="225">
        <v>22</v>
      </c>
      <c r="B96" s="226" t="s">
        <v>213</v>
      </c>
      <c r="C96" s="238" t="s">
        <v>214</v>
      </c>
      <c r="D96" s="227" t="s">
        <v>129</v>
      </c>
      <c r="E96" s="228">
        <v>4.5</v>
      </c>
      <c r="F96" s="229"/>
      <c r="G96" s="230">
        <f>ROUND(E96*F96,2)</f>
        <v>0</v>
      </c>
      <c r="H96" s="229"/>
      <c r="I96" s="230">
        <f>ROUND(E96*H96,2)</f>
        <v>0</v>
      </c>
      <c r="J96" s="229"/>
      <c r="K96" s="230">
        <f>ROUND(E96*J96,2)</f>
        <v>0</v>
      </c>
      <c r="L96" s="230">
        <v>21</v>
      </c>
      <c r="M96" s="230">
        <f>G96*(1+L96/100)</f>
        <v>0</v>
      </c>
      <c r="N96" s="230">
        <v>0</v>
      </c>
      <c r="O96" s="230">
        <f>ROUND(E96*N96,2)</f>
        <v>0</v>
      </c>
      <c r="P96" s="230">
        <v>0</v>
      </c>
      <c r="Q96" s="230">
        <f>ROUND(E96*P96,2)</f>
        <v>0</v>
      </c>
      <c r="R96" s="230" t="s">
        <v>207</v>
      </c>
      <c r="S96" s="230" t="s">
        <v>107</v>
      </c>
      <c r="T96" s="231" t="s">
        <v>145</v>
      </c>
      <c r="U96" s="217">
        <v>0.32</v>
      </c>
      <c r="V96" s="217">
        <f>ROUND(E96*U96,2)</f>
        <v>1.44</v>
      </c>
      <c r="W96" s="217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132</v>
      </c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 x14ac:dyDescent="0.2">
      <c r="A97" s="215"/>
      <c r="B97" s="216"/>
      <c r="C97" s="253"/>
      <c r="D97" s="249"/>
      <c r="E97" s="249"/>
      <c r="F97" s="249"/>
      <c r="G97" s="249"/>
      <c r="H97" s="217"/>
      <c r="I97" s="217"/>
      <c r="J97" s="217"/>
      <c r="K97" s="217"/>
      <c r="L97" s="217"/>
      <c r="M97" s="217"/>
      <c r="N97" s="217"/>
      <c r="O97" s="217"/>
      <c r="P97" s="217"/>
      <c r="Q97" s="217"/>
      <c r="R97" s="217"/>
      <c r="S97" s="217"/>
      <c r="T97" s="217"/>
      <c r="U97" s="217"/>
      <c r="V97" s="217"/>
      <c r="W97" s="217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112</v>
      </c>
      <c r="AH97" s="208"/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x14ac:dyDescent="0.2">
      <c r="A98" s="219" t="s">
        <v>102</v>
      </c>
      <c r="B98" s="220" t="s">
        <v>63</v>
      </c>
      <c r="C98" s="237" t="s">
        <v>64</v>
      </c>
      <c r="D98" s="221"/>
      <c r="E98" s="222"/>
      <c r="F98" s="223"/>
      <c r="G98" s="223">
        <f>SUMIF(AG99:AG134,"&lt;&gt;NOR",G99:G134)</f>
        <v>0</v>
      </c>
      <c r="H98" s="223"/>
      <c r="I98" s="223">
        <f>SUM(I99:I134)</f>
        <v>0</v>
      </c>
      <c r="J98" s="223"/>
      <c r="K98" s="223">
        <f>SUM(K99:K134)</f>
        <v>0</v>
      </c>
      <c r="L98" s="223"/>
      <c r="M98" s="223">
        <f>SUM(M99:M134)</f>
        <v>0</v>
      </c>
      <c r="N98" s="223"/>
      <c r="O98" s="223">
        <f>SUM(O99:O134)</f>
        <v>139.36000000000001</v>
      </c>
      <c r="P98" s="223"/>
      <c r="Q98" s="223">
        <f>SUM(Q99:Q134)</f>
        <v>0</v>
      </c>
      <c r="R98" s="223"/>
      <c r="S98" s="223"/>
      <c r="T98" s="224"/>
      <c r="U98" s="218"/>
      <c r="V98" s="218">
        <f>SUM(V99:V134)</f>
        <v>179.26999999999998</v>
      </c>
      <c r="W98" s="218"/>
      <c r="AG98" t="s">
        <v>103</v>
      </c>
    </row>
    <row r="99" spans="1:60" ht="22.5" outlineLevel="1" x14ac:dyDescent="0.2">
      <c r="A99" s="225">
        <v>23</v>
      </c>
      <c r="B99" s="226" t="s">
        <v>215</v>
      </c>
      <c r="C99" s="238" t="s">
        <v>216</v>
      </c>
      <c r="D99" s="227" t="s">
        <v>217</v>
      </c>
      <c r="E99" s="228">
        <v>0.5452300000000001</v>
      </c>
      <c r="F99" s="229"/>
      <c r="G99" s="230">
        <f>ROUND(E99*F99,2)</f>
        <v>0</v>
      </c>
      <c r="H99" s="229"/>
      <c r="I99" s="230">
        <f>ROUND(E99*H99,2)</f>
        <v>0</v>
      </c>
      <c r="J99" s="229"/>
      <c r="K99" s="230">
        <f>ROUND(E99*J99,2)</f>
        <v>0</v>
      </c>
      <c r="L99" s="230">
        <v>21</v>
      </c>
      <c r="M99" s="230">
        <f>G99*(1+L99/100)</f>
        <v>0</v>
      </c>
      <c r="N99" s="230">
        <v>1.05844</v>
      </c>
      <c r="O99" s="230">
        <f>ROUND(E99*N99,2)</f>
        <v>0.57999999999999996</v>
      </c>
      <c r="P99" s="230">
        <v>0</v>
      </c>
      <c r="Q99" s="230">
        <f>ROUND(E99*P99,2)</f>
        <v>0</v>
      </c>
      <c r="R99" s="230" t="s">
        <v>218</v>
      </c>
      <c r="S99" s="230" t="s">
        <v>107</v>
      </c>
      <c r="T99" s="231" t="s">
        <v>145</v>
      </c>
      <c r="U99" s="217">
        <v>22.816500000000001</v>
      </c>
      <c r="V99" s="217">
        <f>ROUND(E99*U99,2)</f>
        <v>12.44</v>
      </c>
      <c r="W99" s="217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132</v>
      </c>
      <c r="AH99" s="208"/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outlineLevel="1" x14ac:dyDescent="0.2">
      <c r="A100" s="215"/>
      <c r="B100" s="216"/>
      <c r="C100" s="251" t="s">
        <v>219</v>
      </c>
      <c r="D100" s="245"/>
      <c r="E100" s="246">
        <v>0.46358000000000005</v>
      </c>
      <c r="F100" s="217"/>
      <c r="G100" s="217"/>
      <c r="H100" s="217"/>
      <c r="I100" s="217"/>
      <c r="J100" s="217"/>
      <c r="K100" s="217"/>
      <c r="L100" s="217"/>
      <c r="M100" s="217"/>
      <c r="N100" s="217"/>
      <c r="O100" s="217"/>
      <c r="P100" s="217"/>
      <c r="Q100" s="217"/>
      <c r="R100" s="217"/>
      <c r="S100" s="217"/>
      <c r="T100" s="217"/>
      <c r="U100" s="217"/>
      <c r="V100" s="217"/>
      <c r="W100" s="217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136</v>
      </c>
      <c r="AH100" s="208">
        <v>0</v>
      </c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outlineLevel="1" x14ac:dyDescent="0.2">
      <c r="A101" s="215"/>
      <c r="B101" s="216"/>
      <c r="C101" s="251" t="s">
        <v>220</v>
      </c>
      <c r="D101" s="245"/>
      <c r="E101" s="246">
        <v>8.165E-2</v>
      </c>
      <c r="F101" s="217"/>
      <c r="G101" s="217"/>
      <c r="H101" s="217"/>
      <c r="I101" s="217"/>
      <c r="J101" s="217"/>
      <c r="K101" s="217"/>
      <c r="L101" s="217"/>
      <c r="M101" s="217"/>
      <c r="N101" s="217"/>
      <c r="O101" s="217"/>
      <c r="P101" s="217"/>
      <c r="Q101" s="217"/>
      <c r="R101" s="217"/>
      <c r="S101" s="217"/>
      <c r="T101" s="217"/>
      <c r="U101" s="217"/>
      <c r="V101" s="217"/>
      <c r="W101" s="217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136</v>
      </c>
      <c r="AH101" s="208">
        <v>0</v>
      </c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 outlineLevel="1" x14ac:dyDescent="0.2">
      <c r="A102" s="215"/>
      <c r="B102" s="216"/>
      <c r="C102" s="241"/>
      <c r="D102" s="235"/>
      <c r="E102" s="235"/>
      <c r="F102" s="235"/>
      <c r="G102" s="235"/>
      <c r="H102" s="217"/>
      <c r="I102" s="217"/>
      <c r="J102" s="217"/>
      <c r="K102" s="217"/>
      <c r="L102" s="217"/>
      <c r="M102" s="217"/>
      <c r="N102" s="217"/>
      <c r="O102" s="217"/>
      <c r="P102" s="217"/>
      <c r="Q102" s="217"/>
      <c r="R102" s="217"/>
      <c r="S102" s="217"/>
      <c r="T102" s="217"/>
      <c r="U102" s="217"/>
      <c r="V102" s="217"/>
      <c r="W102" s="217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 t="s">
        <v>112</v>
      </c>
      <c r="AH102" s="208"/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outlineLevel="1" x14ac:dyDescent="0.2">
      <c r="A103" s="225">
        <v>24</v>
      </c>
      <c r="B103" s="226" t="s">
        <v>221</v>
      </c>
      <c r="C103" s="238" t="s">
        <v>222</v>
      </c>
      <c r="D103" s="227" t="s">
        <v>129</v>
      </c>
      <c r="E103" s="228">
        <v>40.040000000000006</v>
      </c>
      <c r="F103" s="229"/>
      <c r="G103" s="230">
        <f>ROUND(E103*F103,2)</f>
        <v>0</v>
      </c>
      <c r="H103" s="229"/>
      <c r="I103" s="230">
        <f>ROUND(E103*H103,2)</f>
        <v>0</v>
      </c>
      <c r="J103" s="229"/>
      <c r="K103" s="230">
        <f>ROUND(E103*J103,2)</f>
        <v>0</v>
      </c>
      <c r="L103" s="230">
        <v>21</v>
      </c>
      <c r="M103" s="230">
        <f>G103*(1+L103/100)</f>
        <v>0</v>
      </c>
      <c r="N103" s="230">
        <v>0.39375000000000004</v>
      </c>
      <c r="O103" s="230">
        <f>ROUND(E103*N103,2)</f>
        <v>15.77</v>
      </c>
      <c r="P103" s="230">
        <v>0</v>
      </c>
      <c r="Q103" s="230">
        <f>ROUND(E103*P103,2)</f>
        <v>0</v>
      </c>
      <c r="R103" s="230"/>
      <c r="S103" s="230" t="s">
        <v>107</v>
      </c>
      <c r="T103" s="231" t="s">
        <v>145</v>
      </c>
      <c r="U103" s="217">
        <v>0.24800000000000003</v>
      </c>
      <c r="V103" s="217">
        <f>ROUND(E103*U103,2)</f>
        <v>9.93</v>
      </c>
      <c r="W103" s="217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 t="s">
        <v>132</v>
      </c>
      <c r="AH103" s="208"/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ht="22.5" outlineLevel="1" x14ac:dyDescent="0.2">
      <c r="A104" s="215"/>
      <c r="B104" s="216"/>
      <c r="C104" s="251" t="s">
        <v>223</v>
      </c>
      <c r="D104" s="245"/>
      <c r="E104" s="246">
        <v>17.16</v>
      </c>
      <c r="F104" s="217"/>
      <c r="G104" s="217"/>
      <c r="H104" s="217"/>
      <c r="I104" s="217"/>
      <c r="J104" s="217"/>
      <c r="K104" s="217"/>
      <c r="L104" s="217"/>
      <c r="M104" s="217"/>
      <c r="N104" s="217"/>
      <c r="O104" s="217"/>
      <c r="P104" s="217"/>
      <c r="Q104" s="217"/>
      <c r="R104" s="217"/>
      <c r="S104" s="217"/>
      <c r="T104" s="217"/>
      <c r="U104" s="217"/>
      <c r="V104" s="217"/>
      <c r="W104" s="217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 t="s">
        <v>136</v>
      </c>
      <c r="AH104" s="208">
        <v>0</v>
      </c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outlineLevel="1" x14ac:dyDescent="0.2">
      <c r="A105" s="215"/>
      <c r="B105" s="216"/>
      <c r="C105" s="251" t="s">
        <v>224</v>
      </c>
      <c r="D105" s="245"/>
      <c r="E105" s="246">
        <v>11.83</v>
      </c>
      <c r="F105" s="217"/>
      <c r="G105" s="217"/>
      <c r="H105" s="217"/>
      <c r="I105" s="217"/>
      <c r="J105" s="217"/>
      <c r="K105" s="217"/>
      <c r="L105" s="217"/>
      <c r="M105" s="217"/>
      <c r="N105" s="217"/>
      <c r="O105" s="217"/>
      <c r="P105" s="217"/>
      <c r="Q105" s="217"/>
      <c r="R105" s="217"/>
      <c r="S105" s="217"/>
      <c r="T105" s="217"/>
      <c r="U105" s="217"/>
      <c r="V105" s="217"/>
      <c r="W105" s="217"/>
      <c r="X105" s="208"/>
      <c r="Y105" s="208"/>
      <c r="Z105" s="208"/>
      <c r="AA105" s="208"/>
      <c r="AB105" s="208"/>
      <c r="AC105" s="208"/>
      <c r="AD105" s="208"/>
      <c r="AE105" s="208"/>
      <c r="AF105" s="208"/>
      <c r="AG105" s="208" t="s">
        <v>136</v>
      </c>
      <c r="AH105" s="208">
        <v>0</v>
      </c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spans="1:60" outlineLevel="1" x14ac:dyDescent="0.2">
      <c r="A106" s="215"/>
      <c r="B106" s="216"/>
      <c r="C106" s="251" t="s">
        <v>225</v>
      </c>
      <c r="D106" s="245"/>
      <c r="E106" s="246">
        <v>11.05</v>
      </c>
      <c r="F106" s="217"/>
      <c r="G106" s="217"/>
      <c r="H106" s="217"/>
      <c r="I106" s="217"/>
      <c r="J106" s="217"/>
      <c r="K106" s="217"/>
      <c r="L106" s="217"/>
      <c r="M106" s="217"/>
      <c r="N106" s="217"/>
      <c r="O106" s="217"/>
      <c r="P106" s="217"/>
      <c r="Q106" s="217"/>
      <c r="R106" s="217"/>
      <c r="S106" s="217"/>
      <c r="T106" s="217"/>
      <c r="U106" s="217"/>
      <c r="V106" s="217"/>
      <c r="W106" s="217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 t="s">
        <v>136</v>
      </c>
      <c r="AH106" s="208">
        <v>0</v>
      </c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outlineLevel="1" x14ac:dyDescent="0.2">
      <c r="A107" s="215"/>
      <c r="B107" s="216"/>
      <c r="C107" s="241"/>
      <c r="D107" s="235"/>
      <c r="E107" s="235"/>
      <c r="F107" s="235"/>
      <c r="G107" s="235"/>
      <c r="H107" s="217"/>
      <c r="I107" s="217"/>
      <c r="J107" s="217"/>
      <c r="K107" s="217"/>
      <c r="L107" s="217"/>
      <c r="M107" s="217"/>
      <c r="N107" s="217"/>
      <c r="O107" s="217"/>
      <c r="P107" s="217"/>
      <c r="Q107" s="217"/>
      <c r="R107" s="217"/>
      <c r="S107" s="217"/>
      <c r="T107" s="217"/>
      <c r="U107" s="217"/>
      <c r="V107" s="217"/>
      <c r="W107" s="217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 t="s">
        <v>112</v>
      </c>
      <c r="AH107" s="208"/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 outlineLevel="1" x14ac:dyDescent="0.2">
      <c r="A108" s="225">
        <v>25</v>
      </c>
      <c r="B108" s="226" t="s">
        <v>226</v>
      </c>
      <c r="C108" s="238" t="s">
        <v>227</v>
      </c>
      <c r="D108" s="227" t="s">
        <v>129</v>
      </c>
      <c r="E108" s="228">
        <v>70.2</v>
      </c>
      <c r="F108" s="229"/>
      <c r="G108" s="230">
        <f>ROUND(E108*F108,2)</f>
        <v>0</v>
      </c>
      <c r="H108" s="229"/>
      <c r="I108" s="230">
        <f>ROUND(E108*H108,2)</f>
        <v>0</v>
      </c>
      <c r="J108" s="229"/>
      <c r="K108" s="230">
        <f>ROUND(E108*J108,2)</f>
        <v>0</v>
      </c>
      <c r="L108" s="230">
        <v>21</v>
      </c>
      <c r="M108" s="230">
        <f>G108*(1+L108/100)</f>
        <v>0</v>
      </c>
      <c r="N108" s="230">
        <v>0.52500000000000002</v>
      </c>
      <c r="O108" s="230">
        <f>ROUND(E108*N108,2)</f>
        <v>36.86</v>
      </c>
      <c r="P108" s="230">
        <v>0</v>
      </c>
      <c r="Q108" s="230">
        <f>ROUND(E108*P108,2)</f>
        <v>0</v>
      </c>
      <c r="R108" s="230"/>
      <c r="S108" s="230" t="s">
        <v>107</v>
      </c>
      <c r="T108" s="231" t="s">
        <v>145</v>
      </c>
      <c r="U108" s="217">
        <v>0.33</v>
      </c>
      <c r="V108" s="217">
        <f>ROUND(E108*U108,2)</f>
        <v>23.17</v>
      </c>
      <c r="W108" s="217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 t="s">
        <v>132</v>
      </c>
      <c r="AH108" s="208"/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spans="1:60" outlineLevel="1" x14ac:dyDescent="0.2">
      <c r="A109" s="215"/>
      <c r="B109" s="216"/>
      <c r="C109" s="251" t="s">
        <v>228</v>
      </c>
      <c r="D109" s="245"/>
      <c r="E109" s="246">
        <v>70.2</v>
      </c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 t="s">
        <v>136</v>
      </c>
      <c r="AH109" s="208">
        <v>0</v>
      </c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spans="1:60" outlineLevel="1" x14ac:dyDescent="0.2">
      <c r="A110" s="215"/>
      <c r="B110" s="216"/>
      <c r="C110" s="241"/>
      <c r="D110" s="235"/>
      <c r="E110" s="235"/>
      <c r="F110" s="235"/>
      <c r="G110" s="235"/>
      <c r="H110" s="217"/>
      <c r="I110" s="217"/>
      <c r="J110" s="217"/>
      <c r="K110" s="217"/>
      <c r="L110" s="217"/>
      <c r="M110" s="217"/>
      <c r="N110" s="217"/>
      <c r="O110" s="217"/>
      <c r="P110" s="217"/>
      <c r="Q110" s="217"/>
      <c r="R110" s="217"/>
      <c r="S110" s="217"/>
      <c r="T110" s="217"/>
      <c r="U110" s="217"/>
      <c r="V110" s="217"/>
      <c r="W110" s="217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 t="s">
        <v>112</v>
      </c>
      <c r="AH110" s="208"/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spans="1:60" outlineLevel="1" x14ac:dyDescent="0.2">
      <c r="A111" s="225">
        <v>26</v>
      </c>
      <c r="B111" s="226" t="s">
        <v>229</v>
      </c>
      <c r="C111" s="238" t="s">
        <v>230</v>
      </c>
      <c r="D111" s="227" t="s">
        <v>166</v>
      </c>
      <c r="E111" s="228">
        <v>3.8880000000000003</v>
      </c>
      <c r="F111" s="229"/>
      <c r="G111" s="230">
        <f>ROUND(E111*F111,2)</f>
        <v>0</v>
      </c>
      <c r="H111" s="229"/>
      <c r="I111" s="230">
        <f>ROUND(E111*H111,2)</f>
        <v>0</v>
      </c>
      <c r="J111" s="229"/>
      <c r="K111" s="230">
        <f>ROUND(E111*J111,2)</f>
        <v>0</v>
      </c>
      <c r="L111" s="230">
        <v>21</v>
      </c>
      <c r="M111" s="230">
        <f>G111*(1+L111/100)</f>
        <v>0</v>
      </c>
      <c r="N111" s="230">
        <v>2.5649700000000002</v>
      </c>
      <c r="O111" s="230">
        <f>ROUND(E111*N111,2)</f>
        <v>9.9700000000000006</v>
      </c>
      <c r="P111" s="230">
        <v>0</v>
      </c>
      <c r="Q111" s="230">
        <f>ROUND(E111*P111,2)</f>
        <v>0</v>
      </c>
      <c r="R111" s="230"/>
      <c r="S111" s="230" t="s">
        <v>107</v>
      </c>
      <c r="T111" s="231" t="s">
        <v>145</v>
      </c>
      <c r="U111" s="217">
        <v>2.3010000000000002</v>
      </c>
      <c r="V111" s="217">
        <f>ROUND(E111*U111,2)</f>
        <v>8.9499999999999993</v>
      </c>
      <c r="W111" s="217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 t="s">
        <v>132</v>
      </c>
      <c r="AH111" s="208"/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spans="1:60" outlineLevel="1" x14ac:dyDescent="0.2">
      <c r="A112" s="215"/>
      <c r="B112" s="216"/>
      <c r="C112" s="239" t="s">
        <v>231</v>
      </c>
      <c r="D112" s="232"/>
      <c r="E112" s="232"/>
      <c r="F112" s="232"/>
      <c r="G112" s="232"/>
      <c r="H112" s="217"/>
      <c r="I112" s="217"/>
      <c r="J112" s="217"/>
      <c r="K112" s="217"/>
      <c r="L112" s="217"/>
      <c r="M112" s="217"/>
      <c r="N112" s="217"/>
      <c r="O112" s="217"/>
      <c r="P112" s="217"/>
      <c r="Q112" s="217"/>
      <c r="R112" s="217"/>
      <c r="S112" s="217"/>
      <c r="T112" s="217"/>
      <c r="U112" s="217"/>
      <c r="V112" s="217"/>
      <c r="W112" s="217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 t="s">
        <v>110</v>
      </c>
      <c r="AH112" s="208"/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spans="1:60" outlineLevel="1" x14ac:dyDescent="0.2">
      <c r="A113" s="215"/>
      <c r="B113" s="216"/>
      <c r="C113" s="251" t="s">
        <v>232</v>
      </c>
      <c r="D113" s="245"/>
      <c r="E113" s="246">
        <v>3.8880000000000003</v>
      </c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 t="s">
        <v>136</v>
      </c>
      <c r="AH113" s="208">
        <v>0</v>
      </c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spans="1:60" outlineLevel="1" x14ac:dyDescent="0.2">
      <c r="A114" s="215"/>
      <c r="B114" s="216"/>
      <c r="C114" s="241"/>
      <c r="D114" s="235"/>
      <c r="E114" s="235"/>
      <c r="F114" s="235"/>
      <c r="G114" s="235"/>
      <c r="H114" s="217"/>
      <c r="I114" s="217"/>
      <c r="J114" s="217"/>
      <c r="K114" s="217"/>
      <c r="L114" s="217"/>
      <c r="M114" s="217"/>
      <c r="N114" s="217"/>
      <c r="O114" s="217"/>
      <c r="P114" s="217"/>
      <c r="Q114" s="217"/>
      <c r="R114" s="217"/>
      <c r="S114" s="217"/>
      <c r="T114" s="217"/>
      <c r="U114" s="217"/>
      <c r="V114" s="217"/>
      <c r="W114" s="217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 t="s">
        <v>112</v>
      </c>
      <c r="AH114" s="208"/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</row>
    <row r="115" spans="1:60" outlineLevel="1" x14ac:dyDescent="0.2">
      <c r="A115" s="225">
        <v>27</v>
      </c>
      <c r="B115" s="226" t="s">
        <v>233</v>
      </c>
      <c r="C115" s="238" t="s">
        <v>234</v>
      </c>
      <c r="D115" s="227" t="s">
        <v>129</v>
      </c>
      <c r="E115" s="228">
        <v>29.166</v>
      </c>
      <c r="F115" s="229"/>
      <c r="G115" s="230">
        <f>ROUND(E115*F115,2)</f>
        <v>0</v>
      </c>
      <c r="H115" s="229"/>
      <c r="I115" s="230">
        <f>ROUND(E115*H115,2)</f>
        <v>0</v>
      </c>
      <c r="J115" s="229"/>
      <c r="K115" s="230">
        <f>ROUND(E115*J115,2)</f>
        <v>0</v>
      </c>
      <c r="L115" s="230">
        <v>21</v>
      </c>
      <c r="M115" s="230">
        <f>G115*(1+L115/100)</f>
        <v>0</v>
      </c>
      <c r="N115" s="230">
        <v>0.7419</v>
      </c>
      <c r="O115" s="230">
        <f>ROUND(E115*N115,2)</f>
        <v>21.64</v>
      </c>
      <c r="P115" s="230">
        <v>0</v>
      </c>
      <c r="Q115" s="230">
        <f>ROUND(E115*P115,2)</f>
        <v>0</v>
      </c>
      <c r="R115" s="230"/>
      <c r="S115" s="230" t="s">
        <v>107</v>
      </c>
      <c r="T115" s="231" t="s">
        <v>108</v>
      </c>
      <c r="U115" s="217">
        <v>1.1910000000000001</v>
      </c>
      <c r="V115" s="217">
        <f>ROUND(E115*U115,2)</f>
        <v>34.74</v>
      </c>
      <c r="W115" s="217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 t="s">
        <v>132</v>
      </c>
      <c r="AH115" s="208"/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spans="1:60" outlineLevel="1" x14ac:dyDescent="0.2">
      <c r="A116" s="215"/>
      <c r="B116" s="216"/>
      <c r="C116" s="251" t="s">
        <v>235</v>
      </c>
      <c r="D116" s="245"/>
      <c r="E116" s="246">
        <v>9.1000000000000014</v>
      </c>
      <c r="F116" s="217"/>
      <c r="G116" s="217"/>
      <c r="H116" s="217"/>
      <c r="I116" s="217"/>
      <c r="J116" s="217"/>
      <c r="K116" s="217"/>
      <c r="L116" s="217"/>
      <c r="M116" s="217"/>
      <c r="N116" s="217"/>
      <c r="O116" s="217"/>
      <c r="P116" s="217"/>
      <c r="Q116" s="217"/>
      <c r="R116" s="217"/>
      <c r="S116" s="217"/>
      <c r="T116" s="217"/>
      <c r="U116" s="217"/>
      <c r="V116" s="217"/>
      <c r="W116" s="217"/>
      <c r="X116" s="208"/>
      <c r="Y116" s="208"/>
      <c r="Z116" s="208"/>
      <c r="AA116" s="208"/>
      <c r="AB116" s="208"/>
      <c r="AC116" s="208"/>
      <c r="AD116" s="208"/>
      <c r="AE116" s="208"/>
      <c r="AF116" s="208"/>
      <c r="AG116" s="208" t="s">
        <v>136</v>
      </c>
      <c r="AH116" s="208">
        <v>0</v>
      </c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8"/>
      <c r="AZ116" s="208"/>
      <c r="BA116" s="208"/>
      <c r="BB116" s="208"/>
      <c r="BC116" s="208"/>
      <c r="BD116" s="208"/>
      <c r="BE116" s="208"/>
      <c r="BF116" s="208"/>
      <c r="BG116" s="208"/>
      <c r="BH116" s="208"/>
    </row>
    <row r="117" spans="1:60" outlineLevel="1" x14ac:dyDescent="0.2">
      <c r="A117" s="215"/>
      <c r="B117" s="216"/>
      <c r="C117" s="251" t="s">
        <v>236</v>
      </c>
      <c r="D117" s="245"/>
      <c r="E117" s="246">
        <v>5.6660000000000004</v>
      </c>
      <c r="F117" s="217"/>
      <c r="G117" s="217"/>
      <c r="H117" s="217"/>
      <c r="I117" s="217"/>
      <c r="J117" s="217"/>
      <c r="K117" s="217"/>
      <c r="L117" s="217"/>
      <c r="M117" s="217"/>
      <c r="N117" s="217"/>
      <c r="O117" s="217"/>
      <c r="P117" s="217"/>
      <c r="Q117" s="217"/>
      <c r="R117" s="217"/>
      <c r="S117" s="217"/>
      <c r="T117" s="217"/>
      <c r="U117" s="217"/>
      <c r="V117" s="217"/>
      <c r="W117" s="217"/>
      <c r="X117" s="208"/>
      <c r="Y117" s="208"/>
      <c r="Z117" s="208"/>
      <c r="AA117" s="208"/>
      <c r="AB117" s="208"/>
      <c r="AC117" s="208"/>
      <c r="AD117" s="208"/>
      <c r="AE117" s="208"/>
      <c r="AF117" s="208"/>
      <c r="AG117" s="208" t="s">
        <v>136</v>
      </c>
      <c r="AH117" s="208">
        <v>0</v>
      </c>
      <c r="AI117" s="208"/>
      <c r="AJ117" s="208"/>
      <c r="AK117" s="208"/>
      <c r="AL117" s="208"/>
      <c r="AM117" s="208"/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spans="1:60" outlineLevel="1" x14ac:dyDescent="0.2">
      <c r="A118" s="215"/>
      <c r="B118" s="216"/>
      <c r="C118" s="251" t="s">
        <v>237</v>
      </c>
      <c r="D118" s="245"/>
      <c r="E118" s="246">
        <v>5.9</v>
      </c>
      <c r="F118" s="217"/>
      <c r="G118" s="217"/>
      <c r="H118" s="217"/>
      <c r="I118" s="217"/>
      <c r="J118" s="217"/>
      <c r="K118" s="217"/>
      <c r="L118" s="217"/>
      <c r="M118" s="217"/>
      <c r="N118" s="217"/>
      <c r="O118" s="217"/>
      <c r="P118" s="217"/>
      <c r="Q118" s="217"/>
      <c r="R118" s="217"/>
      <c r="S118" s="217"/>
      <c r="T118" s="217"/>
      <c r="U118" s="217"/>
      <c r="V118" s="217"/>
      <c r="W118" s="217"/>
      <c r="X118" s="208"/>
      <c r="Y118" s="208"/>
      <c r="Z118" s="208"/>
      <c r="AA118" s="208"/>
      <c r="AB118" s="208"/>
      <c r="AC118" s="208"/>
      <c r="AD118" s="208"/>
      <c r="AE118" s="208"/>
      <c r="AF118" s="208"/>
      <c r="AG118" s="208" t="s">
        <v>136</v>
      </c>
      <c r="AH118" s="208">
        <v>0</v>
      </c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08"/>
      <c r="BB118" s="208"/>
      <c r="BC118" s="208"/>
      <c r="BD118" s="208"/>
      <c r="BE118" s="208"/>
      <c r="BF118" s="208"/>
      <c r="BG118" s="208"/>
      <c r="BH118" s="208"/>
    </row>
    <row r="119" spans="1:60" outlineLevel="1" x14ac:dyDescent="0.2">
      <c r="A119" s="215"/>
      <c r="B119" s="216"/>
      <c r="C119" s="251" t="s">
        <v>238</v>
      </c>
      <c r="D119" s="245"/>
      <c r="E119" s="246">
        <v>8.5</v>
      </c>
      <c r="F119" s="217"/>
      <c r="G119" s="217"/>
      <c r="H119" s="217"/>
      <c r="I119" s="217"/>
      <c r="J119" s="217"/>
      <c r="K119" s="217"/>
      <c r="L119" s="217"/>
      <c r="M119" s="217"/>
      <c r="N119" s="217"/>
      <c r="O119" s="217"/>
      <c r="P119" s="217"/>
      <c r="Q119" s="217"/>
      <c r="R119" s="217"/>
      <c r="S119" s="217"/>
      <c r="T119" s="217"/>
      <c r="U119" s="217"/>
      <c r="V119" s="217"/>
      <c r="W119" s="217"/>
      <c r="X119" s="208"/>
      <c r="Y119" s="208"/>
      <c r="Z119" s="208"/>
      <c r="AA119" s="208"/>
      <c r="AB119" s="208"/>
      <c r="AC119" s="208"/>
      <c r="AD119" s="208"/>
      <c r="AE119" s="208"/>
      <c r="AF119" s="208"/>
      <c r="AG119" s="208" t="s">
        <v>136</v>
      </c>
      <c r="AH119" s="208">
        <v>0</v>
      </c>
      <c r="AI119" s="208"/>
      <c r="AJ119" s="208"/>
      <c r="AK119" s="208"/>
      <c r="AL119" s="208"/>
      <c r="AM119" s="208"/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208"/>
      <c r="BE119" s="208"/>
      <c r="BF119" s="208"/>
      <c r="BG119" s="208"/>
      <c r="BH119" s="208"/>
    </row>
    <row r="120" spans="1:60" outlineLevel="1" x14ac:dyDescent="0.2">
      <c r="A120" s="215"/>
      <c r="B120" s="216"/>
      <c r="C120" s="241"/>
      <c r="D120" s="235"/>
      <c r="E120" s="235"/>
      <c r="F120" s="235"/>
      <c r="G120" s="235"/>
      <c r="H120" s="217"/>
      <c r="I120" s="217"/>
      <c r="J120" s="217"/>
      <c r="K120" s="217"/>
      <c r="L120" s="217"/>
      <c r="M120" s="217"/>
      <c r="N120" s="217"/>
      <c r="O120" s="217"/>
      <c r="P120" s="217"/>
      <c r="Q120" s="217"/>
      <c r="R120" s="217"/>
      <c r="S120" s="217"/>
      <c r="T120" s="217"/>
      <c r="U120" s="217"/>
      <c r="V120" s="217"/>
      <c r="W120" s="217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 t="s">
        <v>112</v>
      </c>
      <c r="AH120" s="208"/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208"/>
      <c r="BE120" s="208"/>
      <c r="BF120" s="208"/>
      <c r="BG120" s="208"/>
      <c r="BH120" s="208"/>
    </row>
    <row r="121" spans="1:60" outlineLevel="1" x14ac:dyDescent="0.2">
      <c r="A121" s="225">
        <v>28</v>
      </c>
      <c r="B121" s="226" t="s">
        <v>239</v>
      </c>
      <c r="C121" s="238" t="s">
        <v>240</v>
      </c>
      <c r="D121" s="227" t="s">
        <v>129</v>
      </c>
      <c r="E121" s="228">
        <v>58.050000000000004</v>
      </c>
      <c r="F121" s="229"/>
      <c r="G121" s="230">
        <f>ROUND(E121*F121,2)</f>
        <v>0</v>
      </c>
      <c r="H121" s="229"/>
      <c r="I121" s="230">
        <f>ROUND(E121*H121,2)</f>
        <v>0</v>
      </c>
      <c r="J121" s="229"/>
      <c r="K121" s="230">
        <f>ROUND(E121*J121,2)</f>
        <v>0</v>
      </c>
      <c r="L121" s="230">
        <v>21</v>
      </c>
      <c r="M121" s="230">
        <f>G121*(1+L121/100)</f>
        <v>0</v>
      </c>
      <c r="N121" s="230">
        <v>0.46458000000000005</v>
      </c>
      <c r="O121" s="230">
        <f>ROUND(E121*N121,2)</f>
        <v>26.97</v>
      </c>
      <c r="P121" s="230">
        <v>0</v>
      </c>
      <c r="Q121" s="230">
        <f>ROUND(E121*P121,2)</f>
        <v>0</v>
      </c>
      <c r="R121" s="230"/>
      <c r="S121" s="230" t="s">
        <v>241</v>
      </c>
      <c r="T121" s="231" t="s">
        <v>145</v>
      </c>
      <c r="U121" s="217">
        <v>1.5510000000000002</v>
      </c>
      <c r="V121" s="217">
        <f>ROUND(E121*U121,2)</f>
        <v>90.04</v>
      </c>
      <c r="W121" s="217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208" t="s">
        <v>132</v>
      </c>
      <c r="AH121" s="208"/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208"/>
      <c r="BE121" s="208"/>
      <c r="BF121" s="208"/>
      <c r="BG121" s="208"/>
      <c r="BH121" s="208"/>
    </row>
    <row r="122" spans="1:60" outlineLevel="1" x14ac:dyDescent="0.2">
      <c r="A122" s="215"/>
      <c r="B122" s="216"/>
      <c r="C122" s="251" t="s">
        <v>242</v>
      </c>
      <c r="D122" s="245"/>
      <c r="E122" s="246">
        <v>58.050000000000004</v>
      </c>
      <c r="F122" s="217"/>
      <c r="G122" s="217"/>
      <c r="H122" s="217"/>
      <c r="I122" s="217"/>
      <c r="J122" s="217"/>
      <c r="K122" s="217"/>
      <c r="L122" s="217"/>
      <c r="M122" s="217"/>
      <c r="N122" s="217"/>
      <c r="O122" s="217"/>
      <c r="P122" s="217"/>
      <c r="Q122" s="217"/>
      <c r="R122" s="217"/>
      <c r="S122" s="217"/>
      <c r="T122" s="217"/>
      <c r="U122" s="217"/>
      <c r="V122" s="217"/>
      <c r="W122" s="217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 t="s">
        <v>136</v>
      </c>
      <c r="AH122" s="208">
        <v>0</v>
      </c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</row>
    <row r="123" spans="1:60" outlineLevel="1" x14ac:dyDescent="0.2">
      <c r="A123" s="215"/>
      <c r="B123" s="216"/>
      <c r="C123" s="241"/>
      <c r="D123" s="235"/>
      <c r="E123" s="235"/>
      <c r="F123" s="235"/>
      <c r="G123" s="235"/>
      <c r="H123" s="217"/>
      <c r="I123" s="217"/>
      <c r="J123" s="217"/>
      <c r="K123" s="217"/>
      <c r="L123" s="217"/>
      <c r="M123" s="217"/>
      <c r="N123" s="217"/>
      <c r="O123" s="217"/>
      <c r="P123" s="217"/>
      <c r="Q123" s="217"/>
      <c r="R123" s="217"/>
      <c r="S123" s="217"/>
      <c r="T123" s="217"/>
      <c r="U123" s="217"/>
      <c r="V123" s="217"/>
      <c r="W123" s="217"/>
      <c r="X123" s="208"/>
      <c r="Y123" s="208"/>
      <c r="Z123" s="208"/>
      <c r="AA123" s="208"/>
      <c r="AB123" s="208"/>
      <c r="AC123" s="208"/>
      <c r="AD123" s="208"/>
      <c r="AE123" s="208"/>
      <c r="AF123" s="208"/>
      <c r="AG123" s="208" t="s">
        <v>112</v>
      </c>
      <c r="AH123" s="208"/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08"/>
      <c r="BB123" s="208"/>
      <c r="BC123" s="208"/>
      <c r="BD123" s="208"/>
      <c r="BE123" s="208"/>
      <c r="BF123" s="208"/>
      <c r="BG123" s="208"/>
      <c r="BH123" s="208"/>
    </row>
    <row r="124" spans="1:60" outlineLevel="1" x14ac:dyDescent="0.2">
      <c r="A124" s="225">
        <v>29</v>
      </c>
      <c r="B124" s="226" t="s">
        <v>243</v>
      </c>
      <c r="C124" s="238" t="s">
        <v>244</v>
      </c>
      <c r="D124" s="227" t="s">
        <v>144</v>
      </c>
      <c r="E124" s="228">
        <v>100.27500000000001</v>
      </c>
      <c r="F124" s="229"/>
      <c r="G124" s="230">
        <f>ROUND(E124*F124,2)</f>
        <v>0</v>
      </c>
      <c r="H124" s="229"/>
      <c r="I124" s="230">
        <f>ROUND(E124*H124,2)</f>
        <v>0</v>
      </c>
      <c r="J124" s="229"/>
      <c r="K124" s="230">
        <f>ROUND(E124*J124,2)</f>
        <v>0</v>
      </c>
      <c r="L124" s="230">
        <v>21</v>
      </c>
      <c r="M124" s="230">
        <f>G124*(1+L124/100)</f>
        <v>0</v>
      </c>
      <c r="N124" s="230">
        <v>8.1970000000000001E-2</v>
      </c>
      <c r="O124" s="230">
        <f>ROUND(E124*N124,2)</f>
        <v>8.2200000000000006</v>
      </c>
      <c r="P124" s="230">
        <v>0</v>
      </c>
      <c r="Q124" s="230">
        <f>ROUND(E124*P124,2)</f>
        <v>0</v>
      </c>
      <c r="R124" s="230"/>
      <c r="S124" s="230" t="s">
        <v>241</v>
      </c>
      <c r="T124" s="231" t="s">
        <v>145</v>
      </c>
      <c r="U124" s="217">
        <v>0</v>
      </c>
      <c r="V124" s="217">
        <f>ROUND(E124*U124,2)</f>
        <v>0</v>
      </c>
      <c r="W124" s="217"/>
      <c r="X124" s="208"/>
      <c r="Y124" s="208"/>
      <c r="Z124" s="208"/>
      <c r="AA124" s="208"/>
      <c r="AB124" s="208"/>
      <c r="AC124" s="208"/>
      <c r="AD124" s="208"/>
      <c r="AE124" s="208"/>
      <c r="AF124" s="208"/>
      <c r="AG124" s="208" t="s">
        <v>203</v>
      </c>
      <c r="AH124" s="208"/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208"/>
      <c r="BF124" s="208"/>
      <c r="BG124" s="208"/>
      <c r="BH124" s="208"/>
    </row>
    <row r="125" spans="1:60" outlineLevel="1" x14ac:dyDescent="0.2">
      <c r="A125" s="215"/>
      <c r="B125" s="216"/>
      <c r="C125" s="251" t="s">
        <v>245</v>
      </c>
      <c r="D125" s="245"/>
      <c r="E125" s="246">
        <v>100.27500000000001</v>
      </c>
      <c r="F125" s="217"/>
      <c r="G125" s="217"/>
      <c r="H125" s="217"/>
      <c r="I125" s="217"/>
      <c r="J125" s="217"/>
      <c r="K125" s="217"/>
      <c r="L125" s="217"/>
      <c r="M125" s="217"/>
      <c r="N125" s="217"/>
      <c r="O125" s="217"/>
      <c r="P125" s="217"/>
      <c r="Q125" s="217"/>
      <c r="R125" s="217"/>
      <c r="S125" s="217"/>
      <c r="T125" s="217"/>
      <c r="U125" s="217"/>
      <c r="V125" s="217"/>
      <c r="W125" s="217"/>
      <c r="X125" s="208"/>
      <c r="Y125" s="208"/>
      <c r="Z125" s="208"/>
      <c r="AA125" s="208"/>
      <c r="AB125" s="208"/>
      <c r="AC125" s="208"/>
      <c r="AD125" s="208"/>
      <c r="AE125" s="208"/>
      <c r="AF125" s="208"/>
      <c r="AG125" s="208" t="s">
        <v>136</v>
      </c>
      <c r="AH125" s="208">
        <v>0</v>
      </c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208"/>
      <c r="BE125" s="208"/>
      <c r="BF125" s="208"/>
      <c r="BG125" s="208"/>
      <c r="BH125" s="208"/>
    </row>
    <row r="126" spans="1:60" outlineLevel="1" x14ac:dyDescent="0.2">
      <c r="A126" s="215"/>
      <c r="B126" s="216"/>
      <c r="C126" s="241"/>
      <c r="D126" s="235"/>
      <c r="E126" s="235"/>
      <c r="F126" s="235"/>
      <c r="G126" s="235"/>
      <c r="H126" s="217"/>
      <c r="I126" s="217"/>
      <c r="J126" s="217"/>
      <c r="K126" s="217"/>
      <c r="L126" s="217"/>
      <c r="M126" s="217"/>
      <c r="N126" s="217"/>
      <c r="O126" s="217"/>
      <c r="P126" s="217"/>
      <c r="Q126" s="217"/>
      <c r="R126" s="217"/>
      <c r="S126" s="217"/>
      <c r="T126" s="217"/>
      <c r="U126" s="217"/>
      <c r="V126" s="217"/>
      <c r="W126" s="217"/>
      <c r="X126" s="208"/>
      <c r="Y126" s="208"/>
      <c r="Z126" s="208"/>
      <c r="AA126" s="208"/>
      <c r="AB126" s="208"/>
      <c r="AC126" s="208"/>
      <c r="AD126" s="208"/>
      <c r="AE126" s="208"/>
      <c r="AF126" s="208"/>
      <c r="AG126" s="208" t="s">
        <v>112</v>
      </c>
      <c r="AH126" s="208"/>
      <c r="AI126" s="208"/>
      <c r="AJ126" s="208"/>
      <c r="AK126" s="208"/>
      <c r="AL126" s="208"/>
      <c r="AM126" s="208"/>
      <c r="AN126" s="208"/>
      <c r="AO126" s="208"/>
      <c r="AP126" s="208"/>
      <c r="AQ126" s="208"/>
      <c r="AR126" s="208"/>
      <c r="AS126" s="208"/>
      <c r="AT126" s="208"/>
      <c r="AU126" s="208"/>
      <c r="AV126" s="208"/>
      <c r="AW126" s="208"/>
      <c r="AX126" s="208"/>
      <c r="AY126" s="208"/>
      <c r="AZ126" s="208"/>
      <c r="BA126" s="208"/>
      <c r="BB126" s="208"/>
      <c r="BC126" s="208"/>
      <c r="BD126" s="208"/>
      <c r="BE126" s="208"/>
      <c r="BF126" s="208"/>
      <c r="BG126" s="208"/>
      <c r="BH126" s="208"/>
    </row>
    <row r="127" spans="1:60" outlineLevel="1" x14ac:dyDescent="0.2">
      <c r="A127" s="225">
        <v>30</v>
      </c>
      <c r="B127" s="226" t="s">
        <v>246</v>
      </c>
      <c r="C127" s="238" t="s">
        <v>247</v>
      </c>
      <c r="D127" s="227" t="s">
        <v>144</v>
      </c>
      <c r="E127" s="228">
        <v>24</v>
      </c>
      <c r="F127" s="229"/>
      <c r="G127" s="230">
        <f>ROUND(E127*F127,2)</f>
        <v>0</v>
      </c>
      <c r="H127" s="229"/>
      <c r="I127" s="230">
        <f>ROUND(E127*H127,2)</f>
        <v>0</v>
      </c>
      <c r="J127" s="229"/>
      <c r="K127" s="230">
        <f>ROUND(E127*J127,2)</f>
        <v>0</v>
      </c>
      <c r="L127" s="230">
        <v>21</v>
      </c>
      <c r="M127" s="230">
        <f>G127*(1+L127/100)</f>
        <v>0</v>
      </c>
      <c r="N127" s="230">
        <v>0.15000000000000002</v>
      </c>
      <c r="O127" s="230">
        <f>ROUND(E127*N127,2)</f>
        <v>3.6</v>
      </c>
      <c r="P127" s="230">
        <v>0</v>
      </c>
      <c r="Q127" s="230">
        <f>ROUND(E127*P127,2)</f>
        <v>0</v>
      </c>
      <c r="R127" s="230"/>
      <c r="S127" s="230" t="s">
        <v>241</v>
      </c>
      <c r="T127" s="231" t="s">
        <v>108</v>
      </c>
      <c r="U127" s="217">
        <v>0</v>
      </c>
      <c r="V127" s="217">
        <f>ROUND(E127*U127,2)</f>
        <v>0</v>
      </c>
      <c r="W127" s="217"/>
      <c r="X127" s="208"/>
      <c r="Y127" s="208"/>
      <c r="Z127" s="208"/>
      <c r="AA127" s="208"/>
      <c r="AB127" s="208"/>
      <c r="AC127" s="208"/>
      <c r="AD127" s="208"/>
      <c r="AE127" s="208"/>
      <c r="AF127" s="208"/>
      <c r="AG127" s="208" t="s">
        <v>203</v>
      </c>
      <c r="AH127" s="208"/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</row>
    <row r="128" spans="1:60" outlineLevel="1" x14ac:dyDescent="0.2">
      <c r="A128" s="215"/>
      <c r="B128" s="216"/>
      <c r="C128" s="253"/>
      <c r="D128" s="249"/>
      <c r="E128" s="249"/>
      <c r="F128" s="249"/>
      <c r="G128" s="249"/>
      <c r="H128" s="217"/>
      <c r="I128" s="217"/>
      <c r="J128" s="217"/>
      <c r="K128" s="217"/>
      <c r="L128" s="217"/>
      <c r="M128" s="217"/>
      <c r="N128" s="217"/>
      <c r="O128" s="217"/>
      <c r="P128" s="217"/>
      <c r="Q128" s="217"/>
      <c r="R128" s="217"/>
      <c r="S128" s="217"/>
      <c r="T128" s="217"/>
      <c r="U128" s="217"/>
      <c r="V128" s="217"/>
      <c r="W128" s="217"/>
      <c r="X128" s="208"/>
      <c r="Y128" s="208"/>
      <c r="Z128" s="208"/>
      <c r="AA128" s="208"/>
      <c r="AB128" s="208"/>
      <c r="AC128" s="208"/>
      <c r="AD128" s="208"/>
      <c r="AE128" s="208"/>
      <c r="AF128" s="208"/>
      <c r="AG128" s="208" t="s">
        <v>112</v>
      </c>
      <c r="AH128" s="208"/>
      <c r="AI128" s="208"/>
      <c r="AJ128" s="208"/>
      <c r="AK128" s="208"/>
      <c r="AL128" s="208"/>
      <c r="AM128" s="208"/>
      <c r="AN128" s="208"/>
      <c r="AO128" s="208"/>
      <c r="AP128" s="208"/>
      <c r="AQ128" s="208"/>
      <c r="AR128" s="208"/>
      <c r="AS128" s="208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</row>
    <row r="129" spans="1:60" outlineLevel="1" x14ac:dyDescent="0.2">
      <c r="A129" s="225">
        <v>31</v>
      </c>
      <c r="B129" s="226" t="s">
        <v>248</v>
      </c>
      <c r="C129" s="238" t="s">
        <v>249</v>
      </c>
      <c r="D129" s="227" t="s">
        <v>144</v>
      </c>
      <c r="E129" s="228">
        <v>6</v>
      </c>
      <c r="F129" s="229"/>
      <c r="G129" s="230">
        <f>ROUND(E129*F129,2)</f>
        <v>0</v>
      </c>
      <c r="H129" s="229"/>
      <c r="I129" s="230">
        <f>ROUND(E129*H129,2)</f>
        <v>0</v>
      </c>
      <c r="J129" s="229"/>
      <c r="K129" s="230">
        <f>ROUND(E129*J129,2)</f>
        <v>0</v>
      </c>
      <c r="L129" s="230">
        <v>21</v>
      </c>
      <c r="M129" s="230">
        <f>G129*(1+L129/100)</f>
        <v>0</v>
      </c>
      <c r="N129" s="230">
        <v>0.15000000000000002</v>
      </c>
      <c r="O129" s="230">
        <f>ROUND(E129*N129,2)</f>
        <v>0.9</v>
      </c>
      <c r="P129" s="230">
        <v>0</v>
      </c>
      <c r="Q129" s="230">
        <f>ROUND(E129*P129,2)</f>
        <v>0</v>
      </c>
      <c r="R129" s="230"/>
      <c r="S129" s="230" t="s">
        <v>241</v>
      </c>
      <c r="T129" s="231" t="s">
        <v>108</v>
      </c>
      <c r="U129" s="217">
        <v>0</v>
      </c>
      <c r="V129" s="217">
        <f>ROUND(E129*U129,2)</f>
        <v>0</v>
      </c>
      <c r="W129" s="217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 t="s">
        <v>203</v>
      </c>
      <c r="AH129" s="208"/>
      <c r="AI129" s="208"/>
      <c r="AJ129" s="208"/>
      <c r="AK129" s="208"/>
      <c r="AL129" s="208"/>
      <c r="AM129" s="208"/>
      <c r="AN129" s="208"/>
      <c r="AO129" s="208"/>
      <c r="AP129" s="208"/>
      <c r="AQ129" s="208"/>
      <c r="AR129" s="208"/>
      <c r="AS129" s="208"/>
      <c r="AT129" s="208"/>
      <c r="AU129" s="208"/>
      <c r="AV129" s="208"/>
      <c r="AW129" s="208"/>
      <c r="AX129" s="208"/>
      <c r="AY129" s="208"/>
      <c r="AZ129" s="208"/>
      <c r="BA129" s="208"/>
      <c r="BB129" s="208"/>
      <c r="BC129" s="208"/>
      <c r="BD129" s="208"/>
      <c r="BE129" s="208"/>
      <c r="BF129" s="208"/>
      <c r="BG129" s="208"/>
      <c r="BH129" s="208"/>
    </row>
    <row r="130" spans="1:60" outlineLevel="1" x14ac:dyDescent="0.2">
      <c r="A130" s="215"/>
      <c r="B130" s="216"/>
      <c r="C130" s="253"/>
      <c r="D130" s="249"/>
      <c r="E130" s="249"/>
      <c r="F130" s="249"/>
      <c r="G130" s="249"/>
      <c r="H130" s="217"/>
      <c r="I130" s="217"/>
      <c r="J130" s="217"/>
      <c r="K130" s="217"/>
      <c r="L130" s="217"/>
      <c r="M130" s="217"/>
      <c r="N130" s="217"/>
      <c r="O130" s="217"/>
      <c r="P130" s="217"/>
      <c r="Q130" s="217"/>
      <c r="R130" s="217"/>
      <c r="S130" s="217"/>
      <c r="T130" s="217"/>
      <c r="U130" s="217"/>
      <c r="V130" s="217"/>
      <c r="W130" s="217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 t="s">
        <v>112</v>
      </c>
      <c r="AH130" s="208"/>
      <c r="AI130" s="208"/>
      <c r="AJ130" s="208"/>
      <c r="AK130" s="208"/>
      <c r="AL130" s="208"/>
      <c r="AM130" s="208"/>
      <c r="AN130" s="208"/>
      <c r="AO130" s="208"/>
      <c r="AP130" s="208"/>
      <c r="AQ130" s="208"/>
      <c r="AR130" s="208"/>
      <c r="AS130" s="208"/>
      <c r="AT130" s="208"/>
      <c r="AU130" s="208"/>
      <c r="AV130" s="208"/>
      <c r="AW130" s="208"/>
      <c r="AX130" s="208"/>
      <c r="AY130" s="208"/>
      <c r="AZ130" s="208"/>
      <c r="BA130" s="208"/>
      <c r="BB130" s="208"/>
      <c r="BC130" s="208"/>
      <c r="BD130" s="208"/>
      <c r="BE130" s="208"/>
      <c r="BF130" s="208"/>
      <c r="BG130" s="208"/>
      <c r="BH130" s="208"/>
    </row>
    <row r="131" spans="1:60" outlineLevel="1" x14ac:dyDescent="0.2">
      <c r="A131" s="225">
        <v>32</v>
      </c>
      <c r="B131" s="226" t="s">
        <v>250</v>
      </c>
      <c r="C131" s="238" t="s">
        <v>251</v>
      </c>
      <c r="D131" s="227" t="s">
        <v>144</v>
      </c>
      <c r="E131" s="228">
        <v>87</v>
      </c>
      <c r="F131" s="229"/>
      <c r="G131" s="230">
        <f>ROUND(E131*F131,2)</f>
        <v>0</v>
      </c>
      <c r="H131" s="229"/>
      <c r="I131" s="230">
        <f>ROUND(E131*H131,2)</f>
        <v>0</v>
      </c>
      <c r="J131" s="229"/>
      <c r="K131" s="230">
        <f>ROUND(E131*J131,2)</f>
        <v>0</v>
      </c>
      <c r="L131" s="230">
        <v>21</v>
      </c>
      <c r="M131" s="230">
        <f>G131*(1+L131/100)</f>
        <v>0</v>
      </c>
      <c r="N131" s="230">
        <v>0.15000000000000002</v>
      </c>
      <c r="O131" s="230">
        <f>ROUND(E131*N131,2)</f>
        <v>13.05</v>
      </c>
      <c r="P131" s="230">
        <v>0</v>
      </c>
      <c r="Q131" s="230">
        <f>ROUND(E131*P131,2)</f>
        <v>0</v>
      </c>
      <c r="R131" s="230"/>
      <c r="S131" s="230" t="s">
        <v>241</v>
      </c>
      <c r="T131" s="231" t="s">
        <v>108</v>
      </c>
      <c r="U131" s="217">
        <v>0</v>
      </c>
      <c r="V131" s="217">
        <f>ROUND(E131*U131,2)</f>
        <v>0</v>
      </c>
      <c r="W131" s="217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 t="s">
        <v>203</v>
      </c>
      <c r="AH131" s="208"/>
      <c r="AI131" s="208"/>
      <c r="AJ131" s="208"/>
      <c r="AK131" s="208"/>
      <c r="AL131" s="208"/>
      <c r="AM131" s="208"/>
      <c r="AN131" s="208"/>
      <c r="AO131" s="208"/>
      <c r="AP131" s="208"/>
      <c r="AQ131" s="208"/>
      <c r="AR131" s="208"/>
      <c r="AS131" s="208"/>
      <c r="AT131" s="208"/>
      <c r="AU131" s="208"/>
      <c r="AV131" s="208"/>
      <c r="AW131" s="208"/>
      <c r="AX131" s="208"/>
      <c r="AY131" s="208"/>
      <c r="AZ131" s="208"/>
      <c r="BA131" s="208"/>
      <c r="BB131" s="208"/>
      <c r="BC131" s="208"/>
      <c r="BD131" s="208"/>
      <c r="BE131" s="208"/>
      <c r="BF131" s="208"/>
      <c r="BG131" s="208"/>
      <c r="BH131" s="208"/>
    </row>
    <row r="132" spans="1:60" outlineLevel="1" x14ac:dyDescent="0.2">
      <c r="A132" s="215"/>
      <c r="B132" s="216"/>
      <c r="C132" s="253"/>
      <c r="D132" s="249"/>
      <c r="E132" s="249"/>
      <c r="F132" s="249"/>
      <c r="G132" s="249"/>
      <c r="H132" s="217"/>
      <c r="I132" s="217"/>
      <c r="J132" s="217"/>
      <c r="K132" s="217"/>
      <c r="L132" s="217"/>
      <c r="M132" s="217"/>
      <c r="N132" s="217"/>
      <c r="O132" s="217"/>
      <c r="P132" s="217"/>
      <c r="Q132" s="217"/>
      <c r="R132" s="217"/>
      <c r="S132" s="217"/>
      <c r="T132" s="217"/>
      <c r="U132" s="217"/>
      <c r="V132" s="217"/>
      <c r="W132" s="217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 t="s">
        <v>112</v>
      </c>
      <c r="AH132" s="208"/>
      <c r="AI132" s="208"/>
      <c r="AJ132" s="208"/>
      <c r="AK132" s="208"/>
      <c r="AL132" s="208"/>
      <c r="AM132" s="208"/>
      <c r="AN132" s="208"/>
      <c r="AO132" s="208"/>
      <c r="AP132" s="208"/>
      <c r="AQ132" s="208"/>
      <c r="AR132" s="208"/>
      <c r="AS132" s="208"/>
      <c r="AT132" s="208"/>
      <c r="AU132" s="208"/>
      <c r="AV132" s="208"/>
      <c r="AW132" s="208"/>
      <c r="AX132" s="208"/>
      <c r="AY132" s="208"/>
      <c r="AZ132" s="208"/>
      <c r="BA132" s="208"/>
      <c r="BB132" s="208"/>
      <c r="BC132" s="208"/>
      <c r="BD132" s="208"/>
      <c r="BE132" s="208"/>
      <c r="BF132" s="208"/>
      <c r="BG132" s="208"/>
      <c r="BH132" s="208"/>
    </row>
    <row r="133" spans="1:60" outlineLevel="1" x14ac:dyDescent="0.2">
      <c r="A133" s="225">
        <v>33</v>
      </c>
      <c r="B133" s="226" t="s">
        <v>252</v>
      </c>
      <c r="C133" s="238" t="s">
        <v>253</v>
      </c>
      <c r="D133" s="227" t="s">
        <v>144</v>
      </c>
      <c r="E133" s="228">
        <v>12</v>
      </c>
      <c r="F133" s="229"/>
      <c r="G133" s="230">
        <f>ROUND(E133*F133,2)</f>
        <v>0</v>
      </c>
      <c r="H133" s="229"/>
      <c r="I133" s="230">
        <f>ROUND(E133*H133,2)</f>
        <v>0</v>
      </c>
      <c r="J133" s="229"/>
      <c r="K133" s="230">
        <f>ROUND(E133*J133,2)</f>
        <v>0</v>
      </c>
      <c r="L133" s="230">
        <v>21</v>
      </c>
      <c r="M133" s="230">
        <f>G133*(1+L133/100)</f>
        <v>0</v>
      </c>
      <c r="N133" s="230">
        <v>0.15000000000000002</v>
      </c>
      <c r="O133" s="230">
        <f>ROUND(E133*N133,2)</f>
        <v>1.8</v>
      </c>
      <c r="P133" s="230">
        <v>0</v>
      </c>
      <c r="Q133" s="230">
        <f>ROUND(E133*P133,2)</f>
        <v>0</v>
      </c>
      <c r="R133" s="230"/>
      <c r="S133" s="230" t="s">
        <v>241</v>
      </c>
      <c r="T133" s="231" t="s">
        <v>108</v>
      </c>
      <c r="U133" s="217">
        <v>0</v>
      </c>
      <c r="V133" s="217">
        <f>ROUND(E133*U133,2)</f>
        <v>0</v>
      </c>
      <c r="W133" s="217"/>
      <c r="X133" s="208"/>
      <c r="Y133" s="208"/>
      <c r="Z133" s="208"/>
      <c r="AA133" s="208"/>
      <c r="AB133" s="208"/>
      <c r="AC133" s="208"/>
      <c r="AD133" s="208"/>
      <c r="AE133" s="208"/>
      <c r="AF133" s="208"/>
      <c r="AG133" s="208" t="s">
        <v>203</v>
      </c>
      <c r="AH133" s="208"/>
      <c r="AI133" s="208"/>
      <c r="AJ133" s="208"/>
      <c r="AK133" s="208"/>
      <c r="AL133" s="208"/>
      <c r="AM133" s="208"/>
      <c r="AN133" s="208"/>
      <c r="AO133" s="208"/>
      <c r="AP133" s="208"/>
      <c r="AQ133" s="208"/>
      <c r="AR133" s="208"/>
      <c r="AS133" s="208"/>
      <c r="AT133" s="208"/>
      <c r="AU133" s="208"/>
      <c r="AV133" s="208"/>
      <c r="AW133" s="208"/>
      <c r="AX133" s="208"/>
      <c r="AY133" s="208"/>
      <c r="AZ133" s="208"/>
      <c r="BA133" s="208"/>
      <c r="BB133" s="208"/>
      <c r="BC133" s="208"/>
      <c r="BD133" s="208"/>
      <c r="BE133" s="208"/>
      <c r="BF133" s="208"/>
      <c r="BG133" s="208"/>
      <c r="BH133" s="208"/>
    </row>
    <row r="134" spans="1:60" outlineLevel="1" x14ac:dyDescent="0.2">
      <c r="A134" s="215"/>
      <c r="B134" s="216"/>
      <c r="C134" s="253"/>
      <c r="D134" s="249"/>
      <c r="E134" s="249"/>
      <c r="F134" s="249"/>
      <c r="G134" s="249"/>
      <c r="H134" s="217"/>
      <c r="I134" s="217"/>
      <c r="J134" s="217"/>
      <c r="K134" s="217"/>
      <c r="L134" s="217"/>
      <c r="M134" s="217"/>
      <c r="N134" s="217"/>
      <c r="O134" s="217"/>
      <c r="P134" s="217"/>
      <c r="Q134" s="217"/>
      <c r="R134" s="217"/>
      <c r="S134" s="217"/>
      <c r="T134" s="217"/>
      <c r="U134" s="217"/>
      <c r="V134" s="217"/>
      <c r="W134" s="217"/>
      <c r="X134" s="208"/>
      <c r="Y134" s="208"/>
      <c r="Z134" s="208"/>
      <c r="AA134" s="208"/>
      <c r="AB134" s="208"/>
      <c r="AC134" s="208"/>
      <c r="AD134" s="208"/>
      <c r="AE134" s="208"/>
      <c r="AF134" s="208"/>
      <c r="AG134" s="208" t="s">
        <v>112</v>
      </c>
      <c r="AH134" s="208"/>
      <c r="AI134" s="208"/>
      <c r="AJ134" s="208"/>
      <c r="AK134" s="208"/>
      <c r="AL134" s="208"/>
      <c r="AM134" s="208"/>
      <c r="AN134" s="208"/>
      <c r="AO134" s="208"/>
      <c r="AP134" s="208"/>
      <c r="AQ134" s="208"/>
      <c r="AR134" s="208"/>
      <c r="AS134" s="208"/>
      <c r="AT134" s="208"/>
      <c r="AU134" s="208"/>
      <c r="AV134" s="208"/>
      <c r="AW134" s="208"/>
      <c r="AX134" s="208"/>
      <c r="AY134" s="208"/>
      <c r="AZ134" s="208"/>
      <c r="BA134" s="208"/>
      <c r="BB134" s="208"/>
      <c r="BC134" s="208"/>
      <c r="BD134" s="208"/>
      <c r="BE134" s="208"/>
      <c r="BF134" s="208"/>
      <c r="BG134" s="208"/>
      <c r="BH134" s="208"/>
    </row>
    <row r="135" spans="1:60" x14ac:dyDescent="0.2">
      <c r="A135" s="219" t="s">
        <v>102</v>
      </c>
      <c r="B135" s="220" t="s">
        <v>65</v>
      </c>
      <c r="C135" s="237" t="s">
        <v>66</v>
      </c>
      <c r="D135" s="221"/>
      <c r="E135" s="222"/>
      <c r="F135" s="223"/>
      <c r="G135" s="223">
        <f>SUMIF(AG136:AG141,"&lt;&gt;NOR",G136:G141)</f>
        <v>0</v>
      </c>
      <c r="H135" s="223"/>
      <c r="I135" s="223">
        <f>SUM(I136:I141)</f>
        <v>0</v>
      </c>
      <c r="J135" s="223"/>
      <c r="K135" s="223">
        <f>SUM(K136:K141)</f>
        <v>0</v>
      </c>
      <c r="L135" s="223"/>
      <c r="M135" s="223">
        <f>SUM(M136:M141)</f>
        <v>0</v>
      </c>
      <c r="N135" s="223"/>
      <c r="O135" s="223">
        <f>SUM(O136:O141)</f>
        <v>0</v>
      </c>
      <c r="P135" s="223"/>
      <c r="Q135" s="223">
        <f>SUM(Q136:Q141)</f>
        <v>59.050000000000004</v>
      </c>
      <c r="R135" s="223"/>
      <c r="S135" s="223"/>
      <c r="T135" s="224"/>
      <c r="U135" s="218"/>
      <c r="V135" s="218">
        <f>SUM(V136:V141)</f>
        <v>210.84</v>
      </c>
      <c r="W135" s="218"/>
      <c r="AG135" t="s">
        <v>103</v>
      </c>
    </row>
    <row r="136" spans="1:60" outlineLevel="1" x14ac:dyDescent="0.2">
      <c r="A136" s="225">
        <v>34</v>
      </c>
      <c r="B136" s="226" t="s">
        <v>254</v>
      </c>
      <c r="C136" s="238" t="s">
        <v>255</v>
      </c>
      <c r="D136" s="227" t="s">
        <v>166</v>
      </c>
      <c r="E136" s="228">
        <v>21.560000000000002</v>
      </c>
      <c r="F136" s="229"/>
      <c r="G136" s="230">
        <f>ROUND(E136*F136,2)</f>
        <v>0</v>
      </c>
      <c r="H136" s="229"/>
      <c r="I136" s="230">
        <f>ROUND(E136*H136,2)</f>
        <v>0</v>
      </c>
      <c r="J136" s="229"/>
      <c r="K136" s="230">
        <f>ROUND(E136*J136,2)</f>
        <v>0</v>
      </c>
      <c r="L136" s="230">
        <v>21</v>
      </c>
      <c r="M136" s="230">
        <f>G136*(1+L136/100)</f>
        <v>0</v>
      </c>
      <c r="N136" s="230">
        <v>0</v>
      </c>
      <c r="O136" s="230">
        <f>ROUND(E136*N136,2)</f>
        <v>0</v>
      </c>
      <c r="P136" s="230">
        <v>2.6500000000000004</v>
      </c>
      <c r="Q136" s="230">
        <f>ROUND(E136*P136,2)</f>
        <v>57.13</v>
      </c>
      <c r="R136" s="230"/>
      <c r="S136" s="230" t="s">
        <v>107</v>
      </c>
      <c r="T136" s="231" t="s">
        <v>145</v>
      </c>
      <c r="U136" s="217">
        <v>8.6210000000000004</v>
      </c>
      <c r="V136" s="217">
        <f>ROUND(E136*U136,2)</f>
        <v>185.87</v>
      </c>
      <c r="W136" s="217"/>
      <c r="X136" s="208"/>
      <c r="Y136" s="208"/>
      <c r="Z136" s="208"/>
      <c r="AA136" s="208"/>
      <c r="AB136" s="208"/>
      <c r="AC136" s="208"/>
      <c r="AD136" s="208"/>
      <c r="AE136" s="208"/>
      <c r="AF136" s="208"/>
      <c r="AG136" s="208" t="s">
        <v>132</v>
      </c>
      <c r="AH136" s="208"/>
      <c r="AI136" s="208"/>
      <c r="AJ136" s="208"/>
      <c r="AK136" s="208"/>
      <c r="AL136" s="208"/>
      <c r="AM136" s="208"/>
      <c r="AN136" s="208"/>
      <c r="AO136" s="208"/>
      <c r="AP136" s="208"/>
      <c r="AQ136" s="208"/>
      <c r="AR136" s="208"/>
      <c r="AS136" s="208"/>
      <c r="AT136" s="208"/>
      <c r="AU136" s="208"/>
      <c r="AV136" s="208"/>
      <c r="AW136" s="208"/>
      <c r="AX136" s="208"/>
      <c r="AY136" s="208"/>
      <c r="AZ136" s="208"/>
      <c r="BA136" s="208"/>
      <c r="BB136" s="208"/>
      <c r="BC136" s="208"/>
      <c r="BD136" s="208"/>
      <c r="BE136" s="208"/>
      <c r="BF136" s="208"/>
      <c r="BG136" s="208"/>
      <c r="BH136" s="208"/>
    </row>
    <row r="137" spans="1:60" ht="22.5" outlineLevel="1" x14ac:dyDescent="0.2">
      <c r="A137" s="215"/>
      <c r="B137" s="216"/>
      <c r="C137" s="239" t="s">
        <v>256</v>
      </c>
      <c r="D137" s="232"/>
      <c r="E137" s="232"/>
      <c r="F137" s="232"/>
      <c r="G137" s="232"/>
      <c r="H137" s="217"/>
      <c r="I137" s="217"/>
      <c r="J137" s="217"/>
      <c r="K137" s="217"/>
      <c r="L137" s="217"/>
      <c r="M137" s="217"/>
      <c r="N137" s="217"/>
      <c r="O137" s="217"/>
      <c r="P137" s="217"/>
      <c r="Q137" s="217"/>
      <c r="R137" s="217"/>
      <c r="S137" s="217"/>
      <c r="T137" s="217"/>
      <c r="U137" s="217"/>
      <c r="V137" s="217"/>
      <c r="W137" s="217"/>
      <c r="X137" s="208"/>
      <c r="Y137" s="208"/>
      <c r="Z137" s="208"/>
      <c r="AA137" s="208"/>
      <c r="AB137" s="208"/>
      <c r="AC137" s="208"/>
      <c r="AD137" s="208"/>
      <c r="AE137" s="208"/>
      <c r="AF137" s="208"/>
      <c r="AG137" s="208" t="s">
        <v>110</v>
      </c>
      <c r="AH137" s="208"/>
      <c r="AI137" s="208"/>
      <c r="AJ137" s="208"/>
      <c r="AK137" s="208"/>
      <c r="AL137" s="208"/>
      <c r="AM137" s="208"/>
      <c r="AN137" s="208"/>
      <c r="AO137" s="208"/>
      <c r="AP137" s="208"/>
      <c r="AQ137" s="208"/>
      <c r="AR137" s="208"/>
      <c r="AS137" s="208"/>
      <c r="AT137" s="208"/>
      <c r="AU137" s="208"/>
      <c r="AV137" s="208"/>
      <c r="AW137" s="208"/>
      <c r="AX137" s="208"/>
      <c r="AY137" s="208"/>
      <c r="AZ137" s="208"/>
      <c r="BA137" s="233" t="str">
        <f>C137</f>
        <v>Včetně bourání geotextilií, výplně otvorů tvárnic, drenáží, trubek a dilatačních prvků apod. zabudovaných v bouraných konstrukcích a zábradlí</v>
      </c>
      <c r="BB137" s="208"/>
      <c r="BC137" s="208"/>
      <c r="BD137" s="208"/>
      <c r="BE137" s="208"/>
      <c r="BF137" s="208"/>
      <c r="BG137" s="208"/>
      <c r="BH137" s="208"/>
    </row>
    <row r="138" spans="1:60" outlineLevel="1" x14ac:dyDescent="0.2">
      <c r="A138" s="215"/>
      <c r="B138" s="216"/>
      <c r="C138" s="251" t="s">
        <v>257</v>
      </c>
      <c r="D138" s="245"/>
      <c r="E138" s="246">
        <v>21.560000000000002</v>
      </c>
      <c r="F138" s="217"/>
      <c r="G138" s="217"/>
      <c r="H138" s="217"/>
      <c r="I138" s="217"/>
      <c r="J138" s="217"/>
      <c r="K138" s="217"/>
      <c r="L138" s="217"/>
      <c r="M138" s="217"/>
      <c r="N138" s="217"/>
      <c r="O138" s="217"/>
      <c r="P138" s="217"/>
      <c r="Q138" s="217"/>
      <c r="R138" s="217"/>
      <c r="S138" s="217"/>
      <c r="T138" s="217"/>
      <c r="U138" s="217"/>
      <c r="V138" s="217"/>
      <c r="W138" s="217"/>
      <c r="X138" s="208"/>
      <c r="Y138" s="208"/>
      <c r="Z138" s="208"/>
      <c r="AA138" s="208"/>
      <c r="AB138" s="208"/>
      <c r="AC138" s="208"/>
      <c r="AD138" s="208"/>
      <c r="AE138" s="208"/>
      <c r="AF138" s="208"/>
      <c r="AG138" s="208" t="s">
        <v>136</v>
      </c>
      <c r="AH138" s="208">
        <v>0</v>
      </c>
      <c r="AI138" s="208"/>
      <c r="AJ138" s="208"/>
      <c r="AK138" s="208"/>
      <c r="AL138" s="208"/>
      <c r="AM138" s="208"/>
      <c r="AN138" s="208"/>
      <c r="AO138" s="208"/>
      <c r="AP138" s="208"/>
      <c r="AQ138" s="208"/>
      <c r="AR138" s="208"/>
      <c r="AS138" s="208"/>
      <c r="AT138" s="208"/>
      <c r="AU138" s="208"/>
      <c r="AV138" s="208"/>
      <c r="AW138" s="208"/>
      <c r="AX138" s="208"/>
      <c r="AY138" s="208"/>
      <c r="AZ138" s="208"/>
      <c r="BA138" s="208"/>
      <c r="BB138" s="208"/>
      <c r="BC138" s="208"/>
      <c r="BD138" s="208"/>
      <c r="BE138" s="208"/>
      <c r="BF138" s="208"/>
      <c r="BG138" s="208"/>
      <c r="BH138" s="208"/>
    </row>
    <row r="139" spans="1:60" outlineLevel="1" x14ac:dyDescent="0.2">
      <c r="A139" s="215"/>
      <c r="B139" s="216"/>
      <c r="C139" s="241"/>
      <c r="D139" s="235"/>
      <c r="E139" s="235"/>
      <c r="F139" s="235"/>
      <c r="G139" s="235"/>
      <c r="H139" s="217"/>
      <c r="I139" s="217"/>
      <c r="J139" s="217"/>
      <c r="K139" s="217"/>
      <c r="L139" s="217"/>
      <c r="M139" s="217"/>
      <c r="N139" s="217"/>
      <c r="O139" s="217"/>
      <c r="P139" s="217"/>
      <c r="Q139" s="217"/>
      <c r="R139" s="217"/>
      <c r="S139" s="217"/>
      <c r="T139" s="217"/>
      <c r="U139" s="217"/>
      <c r="V139" s="217"/>
      <c r="W139" s="217"/>
      <c r="X139" s="208"/>
      <c r="Y139" s="208"/>
      <c r="Z139" s="208"/>
      <c r="AA139" s="208"/>
      <c r="AB139" s="208"/>
      <c r="AC139" s="208"/>
      <c r="AD139" s="208"/>
      <c r="AE139" s="208"/>
      <c r="AF139" s="208"/>
      <c r="AG139" s="208" t="s">
        <v>112</v>
      </c>
      <c r="AH139" s="208"/>
      <c r="AI139" s="208"/>
      <c r="AJ139" s="208"/>
      <c r="AK139" s="208"/>
      <c r="AL139" s="208"/>
      <c r="AM139" s="208"/>
      <c r="AN139" s="208"/>
      <c r="AO139" s="208"/>
      <c r="AP139" s="208"/>
      <c r="AQ139" s="208"/>
      <c r="AR139" s="208"/>
      <c r="AS139" s="208"/>
      <c r="AT139" s="208"/>
      <c r="AU139" s="208"/>
      <c r="AV139" s="208"/>
      <c r="AW139" s="208"/>
      <c r="AX139" s="208"/>
      <c r="AY139" s="208"/>
      <c r="AZ139" s="208"/>
      <c r="BA139" s="208"/>
      <c r="BB139" s="208"/>
      <c r="BC139" s="208"/>
      <c r="BD139" s="208"/>
      <c r="BE139" s="208"/>
      <c r="BF139" s="208"/>
      <c r="BG139" s="208"/>
      <c r="BH139" s="208"/>
    </row>
    <row r="140" spans="1:60" outlineLevel="1" x14ac:dyDescent="0.2">
      <c r="A140" s="225">
        <v>35</v>
      </c>
      <c r="B140" s="226" t="s">
        <v>258</v>
      </c>
      <c r="C140" s="238" t="s">
        <v>259</v>
      </c>
      <c r="D140" s="227" t="s">
        <v>129</v>
      </c>
      <c r="E140" s="228">
        <v>29.166</v>
      </c>
      <c r="F140" s="229"/>
      <c r="G140" s="230">
        <f>ROUND(E140*F140,2)</f>
        <v>0</v>
      </c>
      <c r="H140" s="229"/>
      <c r="I140" s="230">
        <f>ROUND(E140*H140,2)</f>
        <v>0</v>
      </c>
      <c r="J140" s="229"/>
      <c r="K140" s="230">
        <f>ROUND(E140*J140,2)</f>
        <v>0</v>
      </c>
      <c r="L140" s="230">
        <v>21</v>
      </c>
      <c r="M140" s="230">
        <f>G140*(1+L140/100)</f>
        <v>0</v>
      </c>
      <c r="N140" s="230">
        <v>0</v>
      </c>
      <c r="O140" s="230">
        <f>ROUND(E140*N140,2)</f>
        <v>0</v>
      </c>
      <c r="P140" s="230">
        <v>6.6000000000000003E-2</v>
      </c>
      <c r="Q140" s="230">
        <f>ROUND(E140*P140,2)</f>
        <v>1.92</v>
      </c>
      <c r="R140" s="230" t="s">
        <v>260</v>
      </c>
      <c r="S140" s="230" t="s">
        <v>107</v>
      </c>
      <c r="T140" s="231" t="s">
        <v>145</v>
      </c>
      <c r="U140" s="217">
        <v>0.85600000000000009</v>
      </c>
      <c r="V140" s="217">
        <f>ROUND(E140*U140,2)</f>
        <v>24.97</v>
      </c>
      <c r="W140" s="217"/>
      <c r="X140" s="208"/>
      <c r="Y140" s="208"/>
      <c r="Z140" s="208"/>
      <c r="AA140" s="208"/>
      <c r="AB140" s="208"/>
      <c r="AC140" s="208"/>
      <c r="AD140" s="208"/>
      <c r="AE140" s="208"/>
      <c r="AF140" s="208"/>
      <c r="AG140" s="208" t="s">
        <v>132</v>
      </c>
      <c r="AH140" s="208"/>
      <c r="AI140" s="208"/>
      <c r="AJ140" s="208"/>
      <c r="AK140" s="208"/>
      <c r="AL140" s="208"/>
      <c r="AM140" s="208"/>
      <c r="AN140" s="208"/>
      <c r="AO140" s="208"/>
      <c r="AP140" s="208"/>
      <c r="AQ140" s="208"/>
      <c r="AR140" s="208"/>
      <c r="AS140" s="208"/>
      <c r="AT140" s="208"/>
      <c r="AU140" s="208"/>
      <c r="AV140" s="208"/>
      <c r="AW140" s="208"/>
      <c r="AX140" s="208"/>
      <c r="AY140" s="208"/>
      <c r="AZ140" s="208"/>
      <c r="BA140" s="208"/>
      <c r="BB140" s="208"/>
      <c r="BC140" s="208"/>
      <c r="BD140" s="208"/>
      <c r="BE140" s="208"/>
      <c r="BF140" s="208"/>
      <c r="BG140" s="208"/>
      <c r="BH140" s="208"/>
    </row>
    <row r="141" spans="1:60" outlineLevel="1" x14ac:dyDescent="0.2">
      <c r="A141" s="215"/>
      <c r="B141" s="216"/>
      <c r="C141" s="253"/>
      <c r="D141" s="249"/>
      <c r="E141" s="249"/>
      <c r="F141" s="249"/>
      <c r="G141" s="249"/>
      <c r="H141" s="217"/>
      <c r="I141" s="217"/>
      <c r="J141" s="217"/>
      <c r="K141" s="217"/>
      <c r="L141" s="217"/>
      <c r="M141" s="217"/>
      <c r="N141" s="217"/>
      <c r="O141" s="217"/>
      <c r="P141" s="217"/>
      <c r="Q141" s="217"/>
      <c r="R141" s="217"/>
      <c r="S141" s="217"/>
      <c r="T141" s="217"/>
      <c r="U141" s="217"/>
      <c r="V141" s="217"/>
      <c r="W141" s="217"/>
      <c r="X141" s="208"/>
      <c r="Y141" s="208"/>
      <c r="Z141" s="208"/>
      <c r="AA141" s="208"/>
      <c r="AB141" s="208"/>
      <c r="AC141" s="208"/>
      <c r="AD141" s="208"/>
      <c r="AE141" s="208"/>
      <c r="AF141" s="208"/>
      <c r="AG141" s="208" t="s">
        <v>112</v>
      </c>
      <c r="AH141" s="208"/>
      <c r="AI141" s="208"/>
      <c r="AJ141" s="208"/>
      <c r="AK141" s="208"/>
      <c r="AL141" s="208"/>
      <c r="AM141" s="208"/>
      <c r="AN141" s="208"/>
      <c r="AO141" s="208"/>
      <c r="AP141" s="208"/>
      <c r="AQ141" s="208"/>
      <c r="AR141" s="208"/>
      <c r="AS141" s="208"/>
      <c r="AT141" s="208"/>
      <c r="AU141" s="208"/>
      <c r="AV141" s="208"/>
      <c r="AW141" s="208"/>
      <c r="AX141" s="208"/>
      <c r="AY141" s="208"/>
      <c r="AZ141" s="208"/>
      <c r="BA141" s="208"/>
      <c r="BB141" s="208"/>
      <c r="BC141" s="208"/>
      <c r="BD141" s="208"/>
      <c r="BE141" s="208"/>
      <c r="BF141" s="208"/>
      <c r="BG141" s="208"/>
      <c r="BH141" s="208"/>
    </row>
    <row r="142" spans="1:60" x14ac:dyDescent="0.2">
      <c r="A142" s="219" t="s">
        <v>102</v>
      </c>
      <c r="B142" s="220" t="s">
        <v>67</v>
      </c>
      <c r="C142" s="237" t="s">
        <v>68</v>
      </c>
      <c r="D142" s="221"/>
      <c r="E142" s="222"/>
      <c r="F142" s="223"/>
      <c r="G142" s="223">
        <f>SUMIF(AG143:AG144,"&lt;&gt;NOR",G143:G144)</f>
        <v>0</v>
      </c>
      <c r="H142" s="223"/>
      <c r="I142" s="223">
        <f>SUM(I143:I144)</f>
        <v>0</v>
      </c>
      <c r="J142" s="223"/>
      <c r="K142" s="223">
        <f>SUM(K143:K144)</f>
        <v>0</v>
      </c>
      <c r="L142" s="223"/>
      <c r="M142" s="223">
        <f>SUM(M143:M144)</f>
        <v>0</v>
      </c>
      <c r="N142" s="223"/>
      <c r="O142" s="223">
        <f>SUM(O143:O144)</f>
        <v>0</v>
      </c>
      <c r="P142" s="223"/>
      <c r="Q142" s="223">
        <f>SUM(Q143:Q144)</f>
        <v>0</v>
      </c>
      <c r="R142" s="223"/>
      <c r="S142" s="223"/>
      <c r="T142" s="224"/>
      <c r="U142" s="218"/>
      <c r="V142" s="218">
        <f>SUM(V143:V144)</f>
        <v>90.67</v>
      </c>
      <c r="W142" s="218"/>
      <c r="AG142" t="s">
        <v>103</v>
      </c>
    </row>
    <row r="143" spans="1:60" outlineLevel="1" x14ac:dyDescent="0.2">
      <c r="A143" s="225">
        <v>36</v>
      </c>
      <c r="B143" s="226" t="s">
        <v>261</v>
      </c>
      <c r="C143" s="238" t="s">
        <v>262</v>
      </c>
      <c r="D143" s="227" t="s">
        <v>217</v>
      </c>
      <c r="E143" s="228">
        <v>141.22608000000002</v>
      </c>
      <c r="F143" s="229"/>
      <c r="G143" s="230">
        <f>ROUND(E143*F143,2)</f>
        <v>0</v>
      </c>
      <c r="H143" s="229"/>
      <c r="I143" s="230">
        <f>ROUND(E143*H143,2)</f>
        <v>0</v>
      </c>
      <c r="J143" s="229"/>
      <c r="K143" s="230">
        <f>ROUND(E143*J143,2)</f>
        <v>0</v>
      </c>
      <c r="L143" s="230">
        <v>21</v>
      </c>
      <c r="M143" s="230">
        <f>G143*(1+L143/100)</f>
        <v>0</v>
      </c>
      <c r="N143" s="230">
        <v>0</v>
      </c>
      <c r="O143" s="230">
        <f>ROUND(E143*N143,2)</f>
        <v>0</v>
      </c>
      <c r="P143" s="230">
        <v>0</v>
      </c>
      <c r="Q143" s="230">
        <f>ROUND(E143*P143,2)</f>
        <v>0</v>
      </c>
      <c r="R143" s="230"/>
      <c r="S143" s="230" t="s">
        <v>107</v>
      </c>
      <c r="T143" s="231" t="s">
        <v>145</v>
      </c>
      <c r="U143" s="217">
        <v>0.64200000000000002</v>
      </c>
      <c r="V143" s="217">
        <f>ROUND(E143*U143,2)</f>
        <v>90.67</v>
      </c>
      <c r="W143" s="217"/>
      <c r="X143" s="208"/>
      <c r="Y143" s="208"/>
      <c r="Z143" s="208"/>
      <c r="AA143" s="208"/>
      <c r="AB143" s="208"/>
      <c r="AC143" s="208"/>
      <c r="AD143" s="208"/>
      <c r="AE143" s="208"/>
      <c r="AF143" s="208"/>
      <c r="AG143" s="208" t="s">
        <v>263</v>
      </c>
      <c r="AH143" s="208"/>
      <c r="AI143" s="208"/>
      <c r="AJ143" s="208"/>
      <c r="AK143" s="208"/>
      <c r="AL143" s="208"/>
      <c r="AM143" s="208"/>
      <c r="AN143" s="208"/>
      <c r="AO143" s="208"/>
      <c r="AP143" s="208"/>
      <c r="AQ143" s="208"/>
      <c r="AR143" s="208"/>
      <c r="AS143" s="208"/>
      <c r="AT143" s="208"/>
      <c r="AU143" s="208"/>
      <c r="AV143" s="208"/>
      <c r="AW143" s="208"/>
      <c r="AX143" s="208"/>
      <c r="AY143" s="208"/>
      <c r="AZ143" s="208"/>
      <c r="BA143" s="208"/>
      <c r="BB143" s="208"/>
      <c r="BC143" s="208"/>
      <c r="BD143" s="208"/>
      <c r="BE143" s="208"/>
      <c r="BF143" s="208"/>
      <c r="BG143" s="208"/>
      <c r="BH143" s="208"/>
    </row>
    <row r="144" spans="1:60" outlineLevel="1" x14ac:dyDescent="0.2">
      <c r="A144" s="215"/>
      <c r="B144" s="216"/>
      <c r="C144" s="253"/>
      <c r="D144" s="249"/>
      <c r="E144" s="249"/>
      <c r="F144" s="249"/>
      <c r="G144" s="249"/>
      <c r="H144" s="217"/>
      <c r="I144" s="217"/>
      <c r="J144" s="217"/>
      <c r="K144" s="217"/>
      <c r="L144" s="217"/>
      <c r="M144" s="217"/>
      <c r="N144" s="217"/>
      <c r="O144" s="217"/>
      <c r="P144" s="217"/>
      <c r="Q144" s="217"/>
      <c r="R144" s="217"/>
      <c r="S144" s="217"/>
      <c r="T144" s="217"/>
      <c r="U144" s="217"/>
      <c r="V144" s="217"/>
      <c r="W144" s="217"/>
      <c r="X144" s="208"/>
      <c r="Y144" s="208"/>
      <c r="Z144" s="208"/>
      <c r="AA144" s="208"/>
      <c r="AB144" s="208"/>
      <c r="AC144" s="208"/>
      <c r="AD144" s="208"/>
      <c r="AE144" s="208"/>
      <c r="AF144" s="208"/>
      <c r="AG144" s="208" t="s">
        <v>112</v>
      </c>
      <c r="AH144" s="208"/>
      <c r="AI144" s="208"/>
      <c r="AJ144" s="208"/>
      <c r="AK144" s="208"/>
      <c r="AL144" s="208"/>
      <c r="AM144" s="208"/>
      <c r="AN144" s="208"/>
      <c r="AO144" s="208"/>
      <c r="AP144" s="208"/>
      <c r="AQ144" s="208"/>
      <c r="AR144" s="208"/>
      <c r="AS144" s="208"/>
      <c r="AT144" s="208"/>
      <c r="AU144" s="208"/>
      <c r="AV144" s="208"/>
      <c r="AW144" s="208"/>
      <c r="AX144" s="208"/>
      <c r="AY144" s="208"/>
      <c r="AZ144" s="208"/>
      <c r="BA144" s="208"/>
      <c r="BB144" s="208"/>
      <c r="BC144" s="208"/>
      <c r="BD144" s="208"/>
      <c r="BE144" s="208"/>
      <c r="BF144" s="208"/>
      <c r="BG144" s="208"/>
      <c r="BH144" s="208"/>
    </row>
    <row r="145" spans="1:60" x14ac:dyDescent="0.2">
      <c r="A145" s="219" t="s">
        <v>102</v>
      </c>
      <c r="B145" s="220" t="s">
        <v>69</v>
      </c>
      <c r="C145" s="237" t="s">
        <v>70</v>
      </c>
      <c r="D145" s="221"/>
      <c r="E145" s="222"/>
      <c r="F145" s="223"/>
      <c r="G145" s="223">
        <f>SUMIF(AG146:AG158,"&lt;&gt;NOR",G146:G158)</f>
        <v>0</v>
      </c>
      <c r="H145" s="223"/>
      <c r="I145" s="223">
        <f>SUM(I146:I158)</f>
        <v>0</v>
      </c>
      <c r="J145" s="223"/>
      <c r="K145" s="223">
        <f>SUM(K146:K158)</f>
        <v>0</v>
      </c>
      <c r="L145" s="223"/>
      <c r="M145" s="223">
        <f>SUM(M146:M158)</f>
        <v>0</v>
      </c>
      <c r="N145" s="223"/>
      <c r="O145" s="223">
        <f>SUM(O146:O158)</f>
        <v>0.77</v>
      </c>
      <c r="P145" s="223"/>
      <c r="Q145" s="223">
        <f>SUM(Q146:Q158)</f>
        <v>0</v>
      </c>
      <c r="R145" s="223"/>
      <c r="S145" s="223"/>
      <c r="T145" s="224"/>
      <c r="U145" s="218"/>
      <c r="V145" s="218">
        <f>SUM(V146:V158)</f>
        <v>67.040000000000006</v>
      </c>
      <c r="W145" s="218"/>
      <c r="AG145" t="s">
        <v>103</v>
      </c>
    </row>
    <row r="146" spans="1:60" outlineLevel="1" x14ac:dyDescent="0.2">
      <c r="A146" s="225">
        <v>37</v>
      </c>
      <c r="B146" s="226" t="s">
        <v>264</v>
      </c>
      <c r="C146" s="238" t="s">
        <v>265</v>
      </c>
      <c r="D146" s="227" t="s">
        <v>201</v>
      </c>
      <c r="E146" s="228">
        <v>770.19600000000003</v>
      </c>
      <c r="F146" s="229"/>
      <c r="G146" s="230">
        <f>ROUND(E146*F146,2)</f>
        <v>0</v>
      </c>
      <c r="H146" s="229"/>
      <c r="I146" s="230">
        <f>ROUND(E146*H146,2)</f>
        <v>0</v>
      </c>
      <c r="J146" s="229"/>
      <c r="K146" s="230">
        <f>ROUND(E146*J146,2)</f>
        <v>0</v>
      </c>
      <c r="L146" s="230">
        <v>21</v>
      </c>
      <c r="M146" s="230">
        <f>G146*(1+L146/100)</f>
        <v>0</v>
      </c>
      <c r="N146" s="230">
        <v>1E-3</v>
      </c>
      <c r="O146" s="230">
        <f>ROUND(E146*N146,2)</f>
        <v>0.77</v>
      </c>
      <c r="P146" s="230">
        <v>0</v>
      </c>
      <c r="Q146" s="230">
        <f>ROUND(E146*P146,2)</f>
        <v>0</v>
      </c>
      <c r="R146" s="230"/>
      <c r="S146" s="230" t="s">
        <v>241</v>
      </c>
      <c r="T146" s="231" t="s">
        <v>108</v>
      </c>
      <c r="U146" s="217">
        <v>8.4000000000000005E-2</v>
      </c>
      <c r="V146" s="217">
        <f>ROUND(E146*U146,2)</f>
        <v>64.7</v>
      </c>
      <c r="W146" s="217"/>
      <c r="X146" s="208"/>
      <c r="Y146" s="208"/>
      <c r="Z146" s="208"/>
      <c r="AA146" s="208"/>
      <c r="AB146" s="208"/>
      <c r="AC146" s="208"/>
      <c r="AD146" s="208"/>
      <c r="AE146" s="208"/>
      <c r="AF146" s="208"/>
      <c r="AG146" s="208" t="s">
        <v>132</v>
      </c>
      <c r="AH146" s="208"/>
      <c r="AI146" s="208"/>
      <c r="AJ146" s="208"/>
      <c r="AK146" s="208"/>
      <c r="AL146" s="208"/>
      <c r="AM146" s="208"/>
      <c r="AN146" s="208"/>
      <c r="AO146" s="208"/>
      <c r="AP146" s="208"/>
      <c r="AQ146" s="208"/>
      <c r="AR146" s="208"/>
      <c r="AS146" s="208"/>
      <c r="AT146" s="208"/>
      <c r="AU146" s="208"/>
      <c r="AV146" s="208"/>
      <c r="AW146" s="208"/>
      <c r="AX146" s="208"/>
      <c r="AY146" s="208"/>
      <c r="AZ146" s="208"/>
      <c r="BA146" s="208"/>
      <c r="BB146" s="208"/>
      <c r="BC146" s="208"/>
      <c r="BD146" s="208"/>
      <c r="BE146" s="208"/>
      <c r="BF146" s="208"/>
      <c r="BG146" s="208"/>
      <c r="BH146" s="208"/>
    </row>
    <row r="147" spans="1:60" outlineLevel="1" x14ac:dyDescent="0.2">
      <c r="A147" s="215"/>
      <c r="B147" s="216"/>
      <c r="C147" s="239" t="s">
        <v>266</v>
      </c>
      <c r="D147" s="232"/>
      <c r="E147" s="232"/>
      <c r="F147" s="232"/>
      <c r="G147" s="232"/>
      <c r="H147" s="217"/>
      <c r="I147" s="217"/>
      <c r="J147" s="217"/>
      <c r="K147" s="217"/>
      <c r="L147" s="217"/>
      <c r="M147" s="217"/>
      <c r="N147" s="217"/>
      <c r="O147" s="217"/>
      <c r="P147" s="217"/>
      <c r="Q147" s="217"/>
      <c r="R147" s="217"/>
      <c r="S147" s="217"/>
      <c r="T147" s="217"/>
      <c r="U147" s="217"/>
      <c r="V147" s="217"/>
      <c r="W147" s="217"/>
      <c r="X147" s="208"/>
      <c r="Y147" s="208"/>
      <c r="Z147" s="208"/>
      <c r="AA147" s="208"/>
      <c r="AB147" s="208"/>
      <c r="AC147" s="208"/>
      <c r="AD147" s="208"/>
      <c r="AE147" s="208"/>
      <c r="AF147" s="208"/>
      <c r="AG147" s="208" t="s">
        <v>110</v>
      </c>
      <c r="AH147" s="208"/>
      <c r="AI147" s="208"/>
      <c r="AJ147" s="208"/>
      <c r="AK147" s="208"/>
      <c r="AL147" s="208"/>
      <c r="AM147" s="208"/>
      <c r="AN147" s="208"/>
      <c r="AO147" s="208"/>
      <c r="AP147" s="208"/>
      <c r="AQ147" s="208"/>
      <c r="AR147" s="208"/>
      <c r="AS147" s="208"/>
      <c r="AT147" s="208"/>
      <c r="AU147" s="208"/>
      <c r="AV147" s="208"/>
      <c r="AW147" s="208"/>
      <c r="AX147" s="208"/>
      <c r="AY147" s="208"/>
      <c r="AZ147" s="208"/>
      <c r="BA147" s="208"/>
      <c r="BB147" s="208"/>
      <c r="BC147" s="208"/>
      <c r="BD147" s="208"/>
      <c r="BE147" s="208"/>
      <c r="BF147" s="208"/>
      <c r="BG147" s="208"/>
      <c r="BH147" s="208"/>
    </row>
    <row r="148" spans="1:60" outlineLevel="1" x14ac:dyDescent="0.2">
      <c r="A148" s="215"/>
      <c r="B148" s="216"/>
      <c r="C148" s="240" t="s">
        <v>267</v>
      </c>
      <c r="D148" s="234"/>
      <c r="E148" s="234"/>
      <c r="F148" s="234"/>
      <c r="G148" s="234"/>
      <c r="H148" s="217"/>
      <c r="I148" s="217"/>
      <c r="J148" s="217"/>
      <c r="K148" s="217"/>
      <c r="L148" s="217"/>
      <c r="M148" s="217"/>
      <c r="N148" s="217"/>
      <c r="O148" s="217"/>
      <c r="P148" s="217"/>
      <c r="Q148" s="217"/>
      <c r="R148" s="217"/>
      <c r="S148" s="217"/>
      <c r="T148" s="217"/>
      <c r="U148" s="217"/>
      <c r="V148" s="217"/>
      <c r="W148" s="217"/>
      <c r="X148" s="208"/>
      <c r="Y148" s="208"/>
      <c r="Z148" s="208"/>
      <c r="AA148" s="208"/>
      <c r="AB148" s="208"/>
      <c r="AC148" s="208"/>
      <c r="AD148" s="208"/>
      <c r="AE148" s="208"/>
      <c r="AF148" s="208"/>
      <c r="AG148" s="208" t="s">
        <v>110</v>
      </c>
      <c r="AH148" s="208"/>
      <c r="AI148" s="208"/>
      <c r="AJ148" s="208"/>
      <c r="AK148" s="208"/>
      <c r="AL148" s="208"/>
      <c r="AM148" s="208"/>
      <c r="AN148" s="208"/>
      <c r="AO148" s="208"/>
      <c r="AP148" s="208"/>
      <c r="AQ148" s="208"/>
      <c r="AR148" s="208"/>
      <c r="AS148" s="208"/>
      <c r="AT148" s="208"/>
      <c r="AU148" s="208"/>
      <c r="AV148" s="208"/>
      <c r="AW148" s="208"/>
      <c r="AX148" s="208"/>
      <c r="AY148" s="208"/>
      <c r="AZ148" s="208"/>
      <c r="BA148" s="208"/>
      <c r="BB148" s="208"/>
      <c r="BC148" s="208"/>
      <c r="BD148" s="208"/>
      <c r="BE148" s="208"/>
      <c r="BF148" s="208"/>
      <c r="BG148" s="208"/>
      <c r="BH148" s="208"/>
    </row>
    <row r="149" spans="1:60" outlineLevel="1" x14ac:dyDescent="0.2">
      <c r="A149" s="215"/>
      <c r="B149" s="216"/>
      <c r="C149" s="240" t="s">
        <v>288</v>
      </c>
      <c r="D149" s="234"/>
      <c r="E149" s="234"/>
      <c r="F149" s="234"/>
      <c r="G149" s="234"/>
      <c r="H149" s="217"/>
      <c r="I149" s="217"/>
      <c r="J149" s="217"/>
      <c r="K149" s="217"/>
      <c r="L149" s="217"/>
      <c r="M149" s="217"/>
      <c r="N149" s="217"/>
      <c r="O149" s="217"/>
      <c r="P149" s="217"/>
      <c r="Q149" s="217"/>
      <c r="R149" s="217"/>
      <c r="S149" s="217"/>
      <c r="T149" s="217"/>
      <c r="U149" s="217"/>
      <c r="V149" s="217"/>
      <c r="W149" s="217"/>
      <c r="X149" s="208"/>
      <c r="Y149" s="208"/>
      <c r="Z149" s="208"/>
      <c r="AA149" s="208"/>
      <c r="AB149" s="208"/>
      <c r="AC149" s="208"/>
      <c r="AD149" s="208"/>
      <c r="AE149" s="208"/>
      <c r="AF149" s="208"/>
      <c r="AG149" s="208" t="s">
        <v>110</v>
      </c>
      <c r="AH149" s="208"/>
      <c r="AI149" s="208"/>
      <c r="AJ149" s="208"/>
      <c r="AK149" s="208"/>
      <c r="AL149" s="208"/>
      <c r="AM149" s="208"/>
      <c r="AN149" s="208"/>
      <c r="AO149" s="208"/>
      <c r="AP149" s="208"/>
      <c r="AQ149" s="208"/>
      <c r="AR149" s="208"/>
      <c r="AS149" s="208"/>
      <c r="AT149" s="208"/>
      <c r="AU149" s="208"/>
      <c r="AV149" s="208"/>
      <c r="AW149" s="208"/>
      <c r="AX149" s="208"/>
      <c r="AY149" s="208"/>
      <c r="AZ149" s="208"/>
      <c r="BA149" s="208"/>
      <c r="BB149" s="208"/>
      <c r="BC149" s="208"/>
      <c r="BD149" s="208"/>
      <c r="BE149" s="208"/>
      <c r="BF149" s="208"/>
      <c r="BG149" s="208"/>
      <c r="BH149" s="208"/>
    </row>
    <row r="150" spans="1:60" outlineLevel="1" x14ac:dyDescent="0.2">
      <c r="A150" s="215"/>
      <c r="B150" s="216"/>
      <c r="C150" s="240" t="s">
        <v>268</v>
      </c>
      <c r="D150" s="234"/>
      <c r="E150" s="234"/>
      <c r="F150" s="234"/>
      <c r="G150" s="234"/>
      <c r="H150" s="217"/>
      <c r="I150" s="217"/>
      <c r="J150" s="217"/>
      <c r="K150" s="217"/>
      <c r="L150" s="217"/>
      <c r="M150" s="217"/>
      <c r="N150" s="217"/>
      <c r="O150" s="217"/>
      <c r="P150" s="217"/>
      <c r="Q150" s="217"/>
      <c r="R150" s="217"/>
      <c r="S150" s="217"/>
      <c r="T150" s="217"/>
      <c r="U150" s="217"/>
      <c r="V150" s="217"/>
      <c r="W150" s="217"/>
      <c r="X150" s="208"/>
      <c r="Y150" s="208"/>
      <c r="Z150" s="208"/>
      <c r="AA150" s="208"/>
      <c r="AB150" s="208"/>
      <c r="AC150" s="208"/>
      <c r="AD150" s="208"/>
      <c r="AE150" s="208"/>
      <c r="AF150" s="208"/>
      <c r="AG150" s="208" t="s">
        <v>110</v>
      </c>
      <c r="AH150" s="208"/>
      <c r="AI150" s="208"/>
      <c r="AJ150" s="208"/>
      <c r="AK150" s="208"/>
      <c r="AL150" s="208"/>
      <c r="AM150" s="208"/>
      <c r="AN150" s="208"/>
      <c r="AO150" s="208"/>
      <c r="AP150" s="208"/>
      <c r="AQ150" s="208"/>
      <c r="AR150" s="208"/>
      <c r="AS150" s="208"/>
      <c r="AT150" s="208"/>
      <c r="AU150" s="208"/>
      <c r="AV150" s="208"/>
      <c r="AW150" s="208"/>
      <c r="AX150" s="208"/>
      <c r="AY150" s="208"/>
      <c r="AZ150" s="208"/>
      <c r="BA150" s="208"/>
      <c r="BB150" s="208"/>
      <c r="BC150" s="208"/>
      <c r="BD150" s="208"/>
      <c r="BE150" s="208"/>
      <c r="BF150" s="208"/>
      <c r="BG150" s="208"/>
      <c r="BH150" s="208"/>
    </row>
    <row r="151" spans="1:60" outlineLevel="1" x14ac:dyDescent="0.2">
      <c r="A151" s="215"/>
      <c r="B151" s="216"/>
      <c r="C151" s="240" t="s">
        <v>269</v>
      </c>
      <c r="D151" s="234"/>
      <c r="E151" s="234"/>
      <c r="F151" s="234"/>
      <c r="G151" s="234"/>
      <c r="H151" s="217"/>
      <c r="I151" s="217"/>
      <c r="J151" s="217"/>
      <c r="K151" s="217"/>
      <c r="L151" s="217"/>
      <c r="M151" s="217"/>
      <c r="N151" s="217"/>
      <c r="O151" s="217"/>
      <c r="P151" s="217"/>
      <c r="Q151" s="217"/>
      <c r="R151" s="217"/>
      <c r="S151" s="217"/>
      <c r="T151" s="217"/>
      <c r="U151" s="217"/>
      <c r="V151" s="217"/>
      <c r="W151" s="217"/>
      <c r="X151" s="208"/>
      <c r="Y151" s="208"/>
      <c r="Z151" s="208"/>
      <c r="AA151" s="208"/>
      <c r="AB151" s="208"/>
      <c r="AC151" s="208"/>
      <c r="AD151" s="208"/>
      <c r="AE151" s="208"/>
      <c r="AF151" s="208"/>
      <c r="AG151" s="208" t="s">
        <v>110</v>
      </c>
      <c r="AH151" s="208"/>
      <c r="AI151" s="208"/>
      <c r="AJ151" s="208"/>
      <c r="AK151" s="208"/>
      <c r="AL151" s="208"/>
      <c r="AM151" s="208"/>
      <c r="AN151" s="208"/>
      <c r="AO151" s="208"/>
      <c r="AP151" s="208"/>
      <c r="AQ151" s="208"/>
      <c r="AR151" s="208"/>
      <c r="AS151" s="208"/>
      <c r="AT151" s="208"/>
      <c r="AU151" s="208"/>
      <c r="AV151" s="208"/>
      <c r="AW151" s="208"/>
      <c r="AX151" s="208"/>
      <c r="AY151" s="208"/>
      <c r="AZ151" s="208"/>
      <c r="BA151" s="208"/>
      <c r="BB151" s="208"/>
      <c r="BC151" s="208"/>
      <c r="BD151" s="208"/>
      <c r="BE151" s="208"/>
      <c r="BF151" s="208"/>
      <c r="BG151" s="208"/>
      <c r="BH151" s="208"/>
    </row>
    <row r="152" spans="1:60" outlineLevel="1" x14ac:dyDescent="0.2">
      <c r="A152" s="215"/>
      <c r="B152" s="216"/>
      <c r="C152" s="240" t="s">
        <v>270</v>
      </c>
      <c r="D152" s="234"/>
      <c r="E152" s="234"/>
      <c r="F152" s="234"/>
      <c r="G152" s="234"/>
      <c r="H152" s="217"/>
      <c r="I152" s="217"/>
      <c r="J152" s="217"/>
      <c r="K152" s="217"/>
      <c r="L152" s="217"/>
      <c r="M152" s="217"/>
      <c r="N152" s="217"/>
      <c r="O152" s="217"/>
      <c r="P152" s="217"/>
      <c r="Q152" s="217"/>
      <c r="R152" s="217"/>
      <c r="S152" s="217"/>
      <c r="T152" s="217"/>
      <c r="U152" s="217"/>
      <c r="V152" s="217"/>
      <c r="W152" s="217"/>
      <c r="X152" s="208"/>
      <c r="Y152" s="208"/>
      <c r="Z152" s="208"/>
      <c r="AA152" s="208"/>
      <c r="AB152" s="208"/>
      <c r="AC152" s="208"/>
      <c r="AD152" s="208"/>
      <c r="AE152" s="208"/>
      <c r="AF152" s="208"/>
      <c r="AG152" s="208" t="s">
        <v>110</v>
      </c>
      <c r="AH152" s="208"/>
      <c r="AI152" s="208"/>
      <c r="AJ152" s="208"/>
      <c r="AK152" s="208"/>
      <c r="AL152" s="208"/>
      <c r="AM152" s="208"/>
      <c r="AN152" s="208"/>
      <c r="AO152" s="208"/>
      <c r="AP152" s="208"/>
      <c r="AQ152" s="208"/>
      <c r="AR152" s="208"/>
      <c r="AS152" s="208"/>
      <c r="AT152" s="208"/>
      <c r="AU152" s="208"/>
      <c r="AV152" s="208"/>
      <c r="AW152" s="208"/>
      <c r="AX152" s="208"/>
      <c r="AY152" s="208"/>
      <c r="AZ152" s="208"/>
      <c r="BA152" s="208"/>
      <c r="BB152" s="208"/>
      <c r="BC152" s="208"/>
      <c r="BD152" s="208"/>
      <c r="BE152" s="208"/>
      <c r="BF152" s="208"/>
      <c r="BG152" s="208"/>
      <c r="BH152" s="208"/>
    </row>
    <row r="153" spans="1:60" outlineLevel="1" x14ac:dyDescent="0.2">
      <c r="A153" s="215"/>
      <c r="B153" s="216"/>
      <c r="C153" s="240" t="s">
        <v>271</v>
      </c>
      <c r="D153" s="234"/>
      <c r="E153" s="234"/>
      <c r="F153" s="234"/>
      <c r="G153" s="234"/>
      <c r="H153" s="217"/>
      <c r="I153" s="217"/>
      <c r="J153" s="217"/>
      <c r="K153" s="217"/>
      <c r="L153" s="217"/>
      <c r="M153" s="217"/>
      <c r="N153" s="217"/>
      <c r="O153" s="217"/>
      <c r="P153" s="217"/>
      <c r="Q153" s="217"/>
      <c r="R153" s="217"/>
      <c r="S153" s="217"/>
      <c r="T153" s="217"/>
      <c r="U153" s="217"/>
      <c r="V153" s="217"/>
      <c r="W153" s="217"/>
      <c r="X153" s="208"/>
      <c r="Y153" s="208"/>
      <c r="Z153" s="208"/>
      <c r="AA153" s="208"/>
      <c r="AB153" s="208"/>
      <c r="AC153" s="208"/>
      <c r="AD153" s="208"/>
      <c r="AE153" s="208"/>
      <c r="AF153" s="208"/>
      <c r="AG153" s="208" t="s">
        <v>110</v>
      </c>
      <c r="AH153" s="208"/>
      <c r="AI153" s="208"/>
      <c r="AJ153" s="208"/>
      <c r="AK153" s="208"/>
      <c r="AL153" s="208"/>
      <c r="AM153" s="208"/>
      <c r="AN153" s="208"/>
      <c r="AO153" s="208"/>
      <c r="AP153" s="208"/>
      <c r="AQ153" s="208"/>
      <c r="AR153" s="208"/>
      <c r="AS153" s="208"/>
      <c r="AT153" s="208"/>
      <c r="AU153" s="208"/>
      <c r="AV153" s="208"/>
      <c r="AW153" s="208"/>
      <c r="AX153" s="208"/>
      <c r="AY153" s="208"/>
      <c r="AZ153" s="208"/>
      <c r="BA153" s="208"/>
      <c r="BB153" s="208"/>
      <c r="BC153" s="208"/>
      <c r="BD153" s="208"/>
      <c r="BE153" s="208"/>
      <c r="BF153" s="208"/>
      <c r="BG153" s="208"/>
      <c r="BH153" s="208"/>
    </row>
    <row r="154" spans="1:60" outlineLevel="1" x14ac:dyDescent="0.2">
      <c r="A154" s="215"/>
      <c r="B154" s="216"/>
      <c r="C154" s="251" t="s">
        <v>272</v>
      </c>
      <c r="D154" s="245"/>
      <c r="E154" s="246">
        <v>770.19600000000003</v>
      </c>
      <c r="F154" s="217"/>
      <c r="G154" s="217"/>
      <c r="H154" s="217"/>
      <c r="I154" s="217"/>
      <c r="J154" s="217"/>
      <c r="K154" s="217"/>
      <c r="L154" s="217"/>
      <c r="M154" s="217"/>
      <c r="N154" s="217"/>
      <c r="O154" s="217"/>
      <c r="P154" s="217"/>
      <c r="Q154" s="217"/>
      <c r="R154" s="217"/>
      <c r="S154" s="217"/>
      <c r="T154" s="217"/>
      <c r="U154" s="217"/>
      <c r="V154" s="217"/>
      <c r="W154" s="217"/>
      <c r="X154" s="208"/>
      <c r="Y154" s="208"/>
      <c r="Z154" s="208"/>
      <c r="AA154" s="208"/>
      <c r="AB154" s="208"/>
      <c r="AC154" s="208"/>
      <c r="AD154" s="208"/>
      <c r="AE154" s="208"/>
      <c r="AF154" s="208"/>
      <c r="AG154" s="208" t="s">
        <v>136</v>
      </c>
      <c r="AH154" s="208">
        <v>0</v>
      </c>
      <c r="AI154" s="208"/>
      <c r="AJ154" s="208"/>
      <c r="AK154" s="208"/>
      <c r="AL154" s="208"/>
      <c r="AM154" s="208"/>
      <c r="AN154" s="208"/>
      <c r="AO154" s="208"/>
      <c r="AP154" s="208"/>
      <c r="AQ154" s="208"/>
      <c r="AR154" s="208"/>
      <c r="AS154" s="208"/>
      <c r="AT154" s="208"/>
      <c r="AU154" s="208"/>
      <c r="AV154" s="208"/>
      <c r="AW154" s="208"/>
      <c r="AX154" s="208"/>
      <c r="AY154" s="208"/>
      <c r="AZ154" s="208"/>
      <c r="BA154" s="208"/>
      <c r="BB154" s="208"/>
      <c r="BC154" s="208"/>
      <c r="BD154" s="208"/>
      <c r="BE154" s="208"/>
      <c r="BF154" s="208"/>
      <c r="BG154" s="208"/>
      <c r="BH154" s="208"/>
    </row>
    <row r="155" spans="1:60" outlineLevel="1" x14ac:dyDescent="0.2">
      <c r="A155" s="215"/>
      <c r="B155" s="216"/>
      <c r="C155" s="241"/>
      <c r="D155" s="235"/>
      <c r="E155" s="235"/>
      <c r="F155" s="235"/>
      <c r="G155" s="235"/>
      <c r="H155" s="217"/>
      <c r="I155" s="217"/>
      <c r="J155" s="217"/>
      <c r="K155" s="217"/>
      <c r="L155" s="217"/>
      <c r="M155" s="217"/>
      <c r="N155" s="217"/>
      <c r="O155" s="217"/>
      <c r="P155" s="217"/>
      <c r="Q155" s="217"/>
      <c r="R155" s="217"/>
      <c r="S155" s="217"/>
      <c r="T155" s="217"/>
      <c r="U155" s="217"/>
      <c r="V155" s="217"/>
      <c r="W155" s="217"/>
      <c r="X155" s="208"/>
      <c r="Y155" s="208"/>
      <c r="Z155" s="208"/>
      <c r="AA155" s="208"/>
      <c r="AB155" s="208"/>
      <c r="AC155" s="208"/>
      <c r="AD155" s="208"/>
      <c r="AE155" s="208"/>
      <c r="AF155" s="208"/>
      <c r="AG155" s="208" t="s">
        <v>112</v>
      </c>
      <c r="AH155" s="208"/>
      <c r="AI155" s="208"/>
      <c r="AJ155" s="208"/>
      <c r="AK155" s="208"/>
      <c r="AL155" s="208"/>
      <c r="AM155" s="208"/>
      <c r="AN155" s="208"/>
      <c r="AO155" s="208"/>
      <c r="AP155" s="208"/>
      <c r="AQ155" s="208"/>
      <c r="AR155" s="208"/>
      <c r="AS155" s="208"/>
      <c r="AT155" s="208"/>
      <c r="AU155" s="208"/>
      <c r="AV155" s="208"/>
      <c r="AW155" s="208"/>
      <c r="AX155" s="208"/>
      <c r="AY155" s="208"/>
      <c r="AZ155" s="208"/>
      <c r="BA155" s="208"/>
      <c r="BB155" s="208"/>
      <c r="BC155" s="208"/>
      <c r="BD155" s="208"/>
      <c r="BE155" s="208"/>
      <c r="BF155" s="208"/>
      <c r="BG155" s="208"/>
      <c r="BH155" s="208"/>
    </row>
    <row r="156" spans="1:60" outlineLevel="1" x14ac:dyDescent="0.2">
      <c r="A156" s="225">
        <v>38</v>
      </c>
      <c r="B156" s="226" t="s">
        <v>273</v>
      </c>
      <c r="C156" s="238" t="s">
        <v>274</v>
      </c>
      <c r="D156" s="227" t="s">
        <v>217</v>
      </c>
      <c r="E156" s="228">
        <v>0.77020000000000011</v>
      </c>
      <c r="F156" s="229"/>
      <c r="G156" s="230">
        <f>ROUND(E156*F156,2)</f>
        <v>0</v>
      </c>
      <c r="H156" s="229"/>
      <c r="I156" s="230">
        <f>ROUND(E156*H156,2)</f>
        <v>0</v>
      </c>
      <c r="J156" s="229"/>
      <c r="K156" s="230">
        <f>ROUND(E156*J156,2)</f>
        <v>0</v>
      </c>
      <c r="L156" s="230">
        <v>21</v>
      </c>
      <c r="M156" s="230">
        <f>G156*(1+L156/100)</f>
        <v>0</v>
      </c>
      <c r="N156" s="230">
        <v>0</v>
      </c>
      <c r="O156" s="230">
        <f>ROUND(E156*N156,2)</f>
        <v>0</v>
      </c>
      <c r="P156" s="230">
        <v>0</v>
      </c>
      <c r="Q156" s="230">
        <f>ROUND(E156*P156,2)</f>
        <v>0</v>
      </c>
      <c r="R156" s="230" t="s">
        <v>275</v>
      </c>
      <c r="S156" s="230" t="s">
        <v>107</v>
      </c>
      <c r="T156" s="231" t="s">
        <v>131</v>
      </c>
      <c r="U156" s="217">
        <v>3.036</v>
      </c>
      <c r="V156" s="217">
        <f>ROUND(E156*U156,2)</f>
        <v>2.34</v>
      </c>
      <c r="W156" s="217"/>
      <c r="X156" s="208"/>
      <c r="Y156" s="208"/>
      <c r="Z156" s="208"/>
      <c r="AA156" s="208"/>
      <c r="AB156" s="208"/>
      <c r="AC156" s="208"/>
      <c r="AD156" s="208"/>
      <c r="AE156" s="208"/>
      <c r="AF156" s="208"/>
      <c r="AG156" s="208" t="s">
        <v>263</v>
      </c>
      <c r="AH156" s="208"/>
      <c r="AI156" s="208"/>
      <c r="AJ156" s="208"/>
      <c r="AK156" s="208"/>
      <c r="AL156" s="208"/>
      <c r="AM156" s="208"/>
      <c r="AN156" s="208"/>
      <c r="AO156" s="208"/>
      <c r="AP156" s="208"/>
      <c r="AQ156" s="208"/>
      <c r="AR156" s="208"/>
      <c r="AS156" s="208"/>
      <c r="AT156" s="208"/>
      <c r="AU156" s="208"/>
      <c r="AV156" s="208"/>
      <c r="AW156" s="208"/>
      <c r="AX156" s="208"/>
      <c r="AY156" s="208"/>
      <c r="AZ156" s="208"/>
      <c r="BA156" s="208"/>
      <c r="BB156" s="208"/>
      <c r="BC156" s="208"/>
      <c r="BD156" s="208"/>
      <c r="BE156" s="208"/>
      <c r="BF156" s="208"/>
      <c r="BG156" s="208"/>
      <c r="BH156" s="208"/>
    </row>
    <row r="157" spans="1:60" outlineLevel="1" x14ac:dyDescent="0.2">
      <c r="A157" s="215"/>
      <c r="B157" s="216"/>
      <c r="C157" s="250" t="s">
        <v>276</v>
      </c>
      <c r="D157" s="247"/>
      <c r="E157" s="247"/>
      <c r="F157" s="247"/>
      <c r="G157" s="247"/>
      <c r="H157" s="217"/>
      <c r="I157" s="217"/>
      <c r="J157" s="217"/>
      <c r="K157" s="217"/>
      <c r="L157" s="217"/>
      <c r="M157" s="217"/>
      <c r="N157" s="217"/>
      <c r="O157" s="217"/>
      <c r="P157" s="217"/>
      <c r="Q157" s="217"/>
      <c r="R157" s="217"/>
      <c r="S157" s="217"/>
      <c r="T157" s="217"/>
      <c r="U157" s="217"/>
      <c r="V157" s="217"/>
      <c r="W157" s="217"/>
      <c r="X157" s="208"/>
      <c r="Y157" s="208"/>
      <c r="Z157" s="208"/>
      <c r="AA157" s="208"/>
      <c r="AB157" s="208"/>
      <c r="AC157" s="208"/>
      <c r="AD157" s="208"/>
      <c r="AE157" s="208"/>
      <c r="AF157" s="208"/>
      <c r="AG157" s="208" t="s">
        <v>134</v>
      </c>
      <c r="AH157" s="208"/>
      <c r="AI157" s="208"/>
      <c r="AJ157" s="208"/>
      <c r="AK157" s="208"/>
      <c r="AL157" s="208"/>
      <c r="AM157" s="208"/>
      <c r="AN157" s="208"/>
      <c r="AO157" s="208"/>
      <c r="AP157" s="208"/>
      <c r="AQ157" s="208"/>
      <c r="AR157" s="208"/>
      <c r="AS157" s="208"/>
      <c r="AT157" s="208"/>
      <c r="AU157" s="208"/>
      <c r="AV157" s="208"/>
      <c r="AW157" s="208"/>
      <c r="AX157" s="208"/>
      <c r="AY157" s="208"/>
      <c r="AZ157" s="208"/>
      <c r="BA157" s="208"/>
      <c r="BB157" s="208"/>
      <c r="BC157" s="208"/>
      <c r="BD157" s="208"/>
      <c r="BE157" s="208"/>
      <c r="BF157" s="208"/>
      <c r="BG157" s="208"/>
      <c r="BH157" s="208"/>
    </row>
    <row r="158" spans="1:60" outlineLevel="1" x14ac:dyDescent="0.2">
      <c r="A158" s="215"/>
      <c r="B158" s="216"/>
      <c r="C158" s="241"/>
      <c r="D158" s="235"/>
      <c r="E158" s="235"/>
      <c r="F158" s="235"/>
      <c r="G158" s="235"/>
      <c r="H158" s="217"/>
      <c r="I158" s="217"/>
      <c r="J158" s="217"/>
      <c r="K158" s="217"/>
      <c r="L158" s="217"/>
      <c r="M158" s="217"/>
      <c r="N158" s="217"/>
      <c r="O158" s="217"/>
      <c r="P158" s="217"/>
      <c r="Q158" s="217"/>
      <c r="R158" s="217"/>
      <c r="S158" s="217"/>
      <c r="T158" s="217"/>
      <c r="U158" s="217"/>
      <c r="V158" s="217"/>
      <c r="W158" s="217"/>
      <c r="X158" s="208"/>
      <c r="Y158" s="208"/>
      <c r="Z158" s="208"/>
      <c r="AA158" s="208"/>
      <c r="AB158" s="208"/>
      <c r="AC158" s="208"/>
      <c r="AD158" s="208"/>
      <c r="AE158" s="208"/>
      <c r="AF158" s="208"/>
      <c r="AG158" s="208" t="s">
        <v>112</v>
      </c>
      <c r="AH158" s="208"/>
      <c r="AI158" s="208"/>
      <c r="AJ158" s="208"/>
      <c r="AK158" s="208"/>
      <c r="AL158" s="208"/>
      <c r="AM158" s="208"/>
      <c r="AN158" s="208"/>
      <c r="AO158" s="208"/>
      <c r="AP158" s="208"/>
      <c r="AQ158" s="208"/>
      <c r="AR158" s="208"/>
      <c r="AS158" s="208"/>
      <c r="AT158" s="208"/>
      <c r="AU158" s="208"/>
      <c r="AV158" s="208"/>
      <c r="AW158" s="208"/>
      <c r="AX158" s="208"/>
      <c r="AY158" s="208"/>
      <c r="AZ158" s="208"/>
      <c r="BA158" s="208"/>
      <c r="BB158" s="208"/>
      <c r="BC158" s="208"/>
      <c r="BD158" s="208"/>
      <c r="BE158" s="208"/>
      <c r="BF158" s="208"/>
      <c r="BG158" s="208"/>
      <c r="BH158" s="208"/>
    </row>
    <row r="159" spans="1:60" x14ac:dyDescent="0.2">
      <c r="A159" s="219" t="s">
        <v>102</v>
      </c>
      <c r="B159" s="220" t="s">
        <v>71</v>
      </c>
      <c r="C159" s="237" t="s">
        <v>72</v>
      </c>
      <c r="D159" s="221"/>
      <c r="E159" s="222"/>
      <c r="F159" s="223"/>
      <c r="G159" s="223">
        <f>SUMIF(AG160:AG173,"&lt;&gt;NOR",G160:G173)</f>
        <v>0</v>
      </c>
      <c r="H159" s="223"/>
      <c r="I159" s="223">
        <f>SUM(I160:I173)</f>
        <v>0</v>
      </c>
      <c r="J159" s="223"/>
      <c r="K159" s="223">
        <f>SUM(K160:K173)</f>
        <v>0</v>
      </c>
      <c r="L159" s="223"/>
      <c r="M159" s="223">
        <f>SUM(M160:M173)</f>
        <v>0</v>
      </c>
      <c r="N159" s="223"/>
      <c r="O159" s="223">
        <f>SUM(O160:O173)</f>
        <v>0</v>
      </c>
      <c r="P159" s="223"/>
      <c r="Q159" s="223">
        <f>SUM(Q160:Q173)</f>
        <v>0</v>
      </c>
      <c r="R159" s="223"/>
      <c r="S159" s="223"/>
      <c r="T159" s="224"/>
      <c r="U159" s="218"/>
      <c r="V159" s="218">
        <f>SUM(V160:V173)</f>
        <v>0</v>
      </c>
      <c r="W159" s="218"/>
      <c r="AG159" t="s">
        <v>103</v>
      </c>
    </row>
    <row r="160" spans="1:60" outlineLevel="1" x14ac:dyDescent="0.2">
      <c r="A160" s="225">
        <v>39</v>
      </c>
      <c r="B160" s="226" t="s">
        <v>277</v>
      </c>
      <c r="C160" s="238" t="s">
        <v>278</v>
      </c>
      <c r="D160" s="227" t="s">
        <v>217</v>
      </c>
      <c r="E160" s="228">
        <v>59.058960000000006</v>
      </c>
      <c r="F160" s="229"/>
      <c r="G160" s="230">
        <f>ROUND(E160*F160,2)</f>
        <v>0</v>
      </c>
      <c r="H160" s="229"/>
      <c r="I160" s="230">
        <f>ROUND(E160*H160,2)</f>
        <v>0</v>
      </c>
      <c r="J160" s="229"/>
      <c r="K160" s="230">
        <f>ROUND(E160*J160,2)</f>
        <v>0</v>
      </c>
      <c r="L160" s="230">
        <v>21</v>
      </c>
      <c r="M160" s="230">
        <f>G160*(1+L160/100)</f>
        <v>0</v>
      </c>
      <c r="N160" s="230">
        <v>0</v>
      </c>
      <c r="O160" s="230">
        <f>ROUND(E160*N160,2)</f>
        <v>0</v>
      </c>
      <c r="P160" s="230">
        <v>0</v>
      </c>
      <c r="Q160" s="230">
        <f>ROUND(E160*P160,2)</f>
        <v>0</v>
      </c>
      <c r="R160" s="230"/>
      <c r="S160" s="230" t="s">
        <v>107</v>
      </c>
      <c r="T160" s="231" t="s">
        <v>145</v>
      </c>
      <c r="U160" s="217">
        <v>0</v>
      </c>
      <c r="V160" s="217">
        <f>ROUND(E160*U160,2)</f>
        <v>0</v>
      </c>
      <c r="W160" s="217"/>
      <c r="X160" s="208"/>
      <c r="Y160" s="208"/>
      <c r="Z160" s="208"/>
      <c r="AA160" s="208"/>
      <c r="AB160" s="208"/>
      <c r="AC160" s="208"/>
      <c r="AD160" s="208"/>
      <c r="AE160" s="208"/>
      <c r="AF160" s="208"/>
      <c r="AG160" s="208" t="s">
        <v>279</v>
      </c>
      <c r="AH160" s="208"/>
      <c r="AI160" s="208"/>
      <c r="AJ160" s="208"/>
      <c r="AK160" s="208"/>
      <c r="AL160" s="208"/>
      <c r="AM160" s="208"/>
      <c r="AN160" s="208"/>
      <c r="AO160" s="208"/>
      <c r="AP160" s="208"/>
      <c r="AQ160" s="208"/>
      <c r="AR160" s="208"/>
      <c r="AS160" s="208"/>
      <c r="AT160" s="208"/>
      <c r="AU160" s="208"/>
      <c r="AV160" s="208"/>
      <c r="AW160" s="208"/>
      <c r="AX160" s="208"/>
      <c r="AY160" s="208"/>
      <c r="AZ160" s="208"/>
      <c r="BA160" s="208"/>
      <c r="BB160" s="208"/>
      <c r="BC160" s="208"/>
      <c r="BD160" s="208"/>
      <c r="BE160" s="208"/>
      <c r="BF160" s="208"/>
      <c r="BG160" s="208"/>
      <c r="BH160" s="208"/>
    </row>
    <row r="161" spans="1:60" outlineLevel="1" x14ac:dyDescent="0.2">
      <c r="A161" s="215"/>
      <c r="B161" s="216"/>
      <c r="C161" s="239" t="s">
        <v>154</v>
      </c>
      <c r="D161" s="232"/>
      <c r="E161" s="232"/>
      <c r="F161" s="232"/>
      <c r="G161" s="232"/>
      <c r="H161" s="217"/>
      <c r="I161" s="217"/>
      <c r="J161" s="217"/>
      <c r="K161" s="217"/>
      <c r="L161" s="217"/>
      <c r="M161" s="217"/>
      <c r="N161" s="217"/>
      <c r="O161" s="217"/>
      <c r="P161" s="217"/>
      <c r="Q161" s="217"/>
      <c r="R161" s="217"/>
      <c r="S161" s="217"/>
      <c r="T161" s="217"/>
      <c r="U161" s="217"/>
      <c r="V161" s="217"/>
      <c r="W161" s="217"/>
      <c r="X161" s="208"/>
      <c r="Y161" s="208"/>
      <c r="Z161" s="208"/>
      <c r="AA161" s="208"/>
      <c r="AB161" s="208"/>
      <c r="AC161" s="208"/>
      <c r="AD161" s="208"/>
      <c r="AE161" s="208"/>
      <c r="AF161" s="208"/>
      <c r="AG161" s="208" t="s">
        <v>110</v>
      </c>
      <c r="AH161" s="208"/>
      <c r="AI161" s="208"/>
      <c r="AJ161" s="208"/>
      <c r="AK161" s="208"/>
      <c r="AL161" s="208"/>
      <c r="AM161" s="208"/>
      <c r="AN161" s="208"/>
      <c r="AO161" s="208"/>
      <c r="AP161" s="208"/>
      <c r="AQ161" s="208"/>
      <c r="AR161" s="208"/>
      <c r="AS161" s="208"/>
      <c r="AT161" s="208"/>
      <c r="AU161" s="208"/>
      <c r="AV161" s="208"/>
      <c r="AW161" s="208"/>
      <c r="AX161" s="208"/>
      <c r="AY161" s="208"/>
      <c r="AZ161" s="208"/>
      <c r="BA161" s="208"/>
      <c r="BB161" s="208"/>
      <c r="BC161" s="208"/>
      <c r="BD161" s="208"/>
      <c r="BE161" s="208"/>
      <c r="BF161" s="208"/>
      <c r="BG161" s="208"/>
      <c r="BH161" s="208"/>
    </row>
    <row r="162" spans="1:60" outlineLevel="1" x14ac:dyDescent="0.2">
      <c r="A162" s="215"/>
      <c r="B162" s="216"/>
      <c r="C162" s="240" t="s">
        <v>280</v>
      </c>
      <c r="D162" s="234"/>
      <c r="E162" s="234"/>
      <c r="F162" s="234"/>
      <c r="G162" s="234"/>
      <c r="H162" s="217"/>
      <c r="I162" s="217"/>
      <c r="J162" s="217"/>
      <c r="K162" s="217"/>
      <c r="L162" s="217"/>
      <c r="M162" s="217"/>
      <c r="N162" s="217"/>
      <c r="O162" s="217"/>
      <c r="P162" s="217"/>
      <c r="Q162" s="217"/>
      <c r="R162" s="217"/>
      <c r="S162" s="217"/>
      <c r="T162" s="217"/>
      <c r="U162" s="217"/>
      <c r="V162" s="217"/>
      <c r="W162" s="217"/>
      <c r="X162" s="208"/>
      <c r="Y162" s="208"/>
      <c r="Z162" s="208"/>
      <c r="AA162" s="208"/>
      <c r="AB162" s="208"/>
      <c r="AC162" s="208"/>
      <c r="AD162" s="208"/>
      <c r="AE162" s="208"/>
      <c r="AF162" s="208"/>
      <c r="AG162" s="208" t="s">
        <v>110</v>
      </c>
      <c r="AH162" s="208"/>
      <c r="AI162" s="208"/>
      <c r="AJ162" s="208"/>
      <c r="AK162" s="208"/>
      <c r="AL162" s="208"/>
      <c r="AM162" s="208"/>
      <c r="AN162" s="208"/>
      <c r="AO162" s="208"/>
      <c r="AP162" s="208"/>
      <c r="AQ162" s="208"/>
      <c r="AR162" s="208"/>
      <c r="AS162" s="208"/>
      <c r="AT162" s="208"/>
      <c r="AU162" s="208"/>
      <c r="AV162" s="208"/>
      <c r="AW162" s="208"/>
      <c r="AX162" s="208"/>
      <c r="AY162" s="208"/>
      <c r="AZ162" s="208"/>
      <c r="BA162" s="208"/>
      <c r="BB162" s="208"/>
      <c r="BC162" s="208"/>
      <c r="BD162" s="208"/>
      <c r="BE162" s="208"/>
      <c r="BF162" s="208"/>
      <c r="BG162" s="208"/>
      <c r="BH162" s="208"/>
    </row>
    <row r="163" spans="1:60" ht="22.5" outlineLevel="1" x14ac:dyDescent="0.2">
      <c r="A163" s="215"/>
      <c r="B163" s="216"/>
      <c r="C163" s="240" t="s">
        <v>281</v>
      </c>
      <c r="D163" s="234"/>
      <c r="E163" s="234"/>
      <c r="F163" s="234"/>
      <c r="G163" s="234"/>
      <c r="H163" s="217"/>
      <c r="I163" s="217"/>
      <c r="J163" s="217"/>
      <c r="K163" s="217"/>
      <c r="L163" s="217"/>
      <c r="M163" s="217"/>
      <c r="N163" s="217"/>
      <c r="O163" s="217"/>
      <c r="P163" s="217"/>
      <c r="Q163" s="217"/>
      <c r="R163" s="217"/>
      <c r="S163" s="217"/>
      <c r="T163" s="217"/>
      <c r="U163" s="217"/>
      <c r="V163" s="217"/>
      <c r="W163" s="217"/>
      <c r="X163" s="208"/>
      <c r="Y163" s="208"/>
      <c r="Z163" s="208"/>
      <c r="AA163" s="208"/>
      <c r="AB163" s="208"/>
      <c r="AC163" s="208"/>
      <c r="AD163" s="208"/>
      <c r="AE163" s="208"/>
      <c r="AF163" s="208"/>
      <c r="AG163" s="208" t="s">
        <v>110</v>
      </c>
      <c r="AH163" s="208"/>
      <c r="AI163" s="208"/>
      <c r="AJ163" s="208"/>
      <c r="AK163" s="208"/>
      <c r="AL163" s="208"/>
      <c r="AM163" s="208"/>
      <c r="AN163" s="208"/>
      <c r="AO163" s="208"/>
      <c r="AP163" s="208"/>
      <c r="AQ163" s="208"/>
      <c r="AR163" s="208"/>
      <c r="AS163" s="208"/>
      <c r="AT163" s="208"/>
      <c r="AU163" s="208"/>
      <c r="AV163" s="208"/>
      <c r="AW163" s="208"/>
      <c r="AX163" s="208"/>
      <c r="AY163" s="208"/>
      <c r="AZ163" s="208"/>
      <c r="BA163" s="233" t="str">
        <f>C163</f>
        <v>- při vodorovné dopravě po vodě : vyložení na hromady na suchu nebo na přeložení na dopravní prostředek na suchu do 15 m vodorovně a současně do 4 m svisle,</v>
      </c>
      <c r="BB163" s="208"/>
      <c r="BC163" s="208"/>
      <c r="BD163" s="208"/>
      <c r="BE163" s="208"/>
      <c r="BF163" s="208"/>
      <c r="BG163" s="208"/>
      <c r="BH163" s="208"/>
    </row>
    <row r="164" spans="1:60" outlineLevel="1" x14ac:dyDescent="0.2">
      <c r="A164" s="215"/>
      <c r="B164" s="216"/>
      <c r="C164" s="240" t="s">
        <v>282</v>
      </c>
      <c r="D164" s="234"/>
      <c r="E164" s="234"/>
      <c r="F164" s="234"/>
      <c r="G164" s="234"/>
      <c r="H164" s="217"/>
      <c r="I164" s="217"/>
      <c r="J164" s="217"/>
      <c r="K164" s="217"/>
      <c r="L164" s="217"/>
      <c r="M164" s="217"/>
      <c r="N164" s="217"/>
      <c r="O164" s="217"/>
      <c r="P164" s="217"/>
      <c r="Q164" s="217"/>
      <c r="R164" s="217"/>
      <c r="S164" s="217"/>
      <c r="T164" s="217"/>
      <c r="U164" s="217"/>
      <c r="V164" s="217"/>
      <c r="W164" s="217"/>
      <c r="X164" s="208"/>
      <c r="Y164" s="208"/>
      <c r="Z164" s="208"/>
      <c r="AA164" s="208"/>
      <c r="AB164" s="208"/>
      <c r="AC164" s="208"/>
      <c r="AD164" s="208"/>
      <c r="AE164" s="208"/>
      <c r="AF164" s="208"/>
      <c r="AG164" s="208" t="s">
        <v>110</v>
      </c>
      <c r="AH164" s="208"/>
      <c r="AI164" s="208"/>
      <c r="AJ164" s="208"/>
      <c r="AK164" s="208"/>
      <c r="AL164" s="208"/>
      <c r="AM164" s="208"/>
      <c r="AN164" s="208"/>
      <c r="AO164" s="208"/>
      <c r="AP164" s="208"/>
      <c r="AQ164" s="208"/>
      <c r="AR164" s="208"/>
      <c r="AS164" s="208"/>
      <c r="AT164" s="208"/>
      <c r="AU164" s="208"/>
      <c r="AV164" s="208"/>
      <c r="AW164" s="208"/>
      <c r="AX164" s="208"/>
      <c r="AY164" s="208"/>
      <c r="AZ164" s="208"/>
      <c r="BA164" s="208"/>
      <c r="BB164" s="208"/>
      <c r="BC164" s="208"/>
      <c r="BD164" s="208"/>
      <c r="BE164" s="208"/>
      <c r="BF164" s="208"/>
      <c r="BG164" s="208"/>
      <c r="BH164" s="208"/>
    </row>
    <row r="165" spans="1:60" outlineLevel="1" x14ac:dyDescent="0.2">
      <c r="A165" s="215"/>
      <c r="B165" s="216"/>
      <c r="C165" s="241"/>
      <c r="D165" s="235"/>
      <c r="E165" s="235"/>
      <c r="F165" s="235"/>
      <c r="G165" s="235"/>
      <c r="H165" s="217"/>
      <c r="I165" s="217"/>
      <c r="J165" s="217"/>
      <c r="K165" s="217"/>
      <c r="L165" s="217"/>
      <c r="M165" s="217"/>
      <c r="N165" s="217"/>
      <c r="O165" s="217"/>
      <c r="P165" s="217"/>
      <c r="Q165" s="217"/>
      <c r="R165" s="217"/>
      <c r="S165" s="217"/>
      <c r="T165" s="217"/>
      <c r="U165" s="217"/>
      <c r="V165" s="217"/>
      <c r="W165" s="217"/>
      <c r="X165" s="208"/>
      <c r="Y165" s="208"/>
      <c r="Z165" s="208"/>
      <c r="AA165" s="208"/>
      <c r="AB165" s="208"/>
      <c r="AC165" s="208"/>
      <c r="AD165" s="208"/>
      <c r="AE165" s="208"/>
      <c r="AF165" s="208"/>
      <c r="AG165" s="208" t="s">
        <v>112</v>
      </c>
      <c r="AH165" s="208"/>
      <c r="AI165" s="208"/>
      <c r="AJ165" s="208"/>
      <c r="AK165" s="208"/>
      <c r="AL165" s="208"/>
      <c r="AM165" s="208"/>
      <c r="AN165" s="208"/>
      <c r="AO165" s="208"/>
      <c r="AP165" s="208"/>
      <c r="AQ165" s="208"/>
      <c r="AR165" s="208"/>
      <c r="AS165" s="208"/>
      <c r="AT165" s="208"/>
      <c r="AU165" s="208"/>
      <c r="AV165" s="208"/>
      <c r="AW165" s="208"/>
      <c r="AX165" s="208"/>
      <c r="AY165" s="208"/>
      <c r="AZ165" s="208"/>
      <c r="BA165" s="208"/>
      <c r="BB165" s="208"/>
      <c r="BC165" s="208"/>
      <c r="BD165" s="208"/>
      <c r="BE165" s="208"/>
      <c r="BF165" s="208"/>
      <c r="BG165" s="208"/>
      <c r="BH165" s="208"/>
    </row>
    <row r="166" spans="1:60" outlineLevel="1" x14ac:dyDescent="0.2">
      <c r="A166" s="225">
        <v>40</v>
      </c>
      <c r="B166" s="226" t="s">
        <v>283</v>
      </c>
      <c r="C166" s="238" t="s">
        <v>284</v>
      </c>
      <c r="D166" s="227" t="s">
        <v>217</v>
      </c>
      <c r="E166" s="228">
        <v>23.62358</v>
      </c>
      <c r="F166" s="229"/>
      <c r="G166" s="230">
        <f>ROUND(E166*F166,2)</f>
        <v>0</v>
      </c>
      <c r="H166" s="229"/>
      <c r="I166" s="230">
        <f>ROUND(E166*H166,2)</f>
        <v>0</v>
      </c>
      <c r="J166" s="229"/>
      <c r="K166" s="230">
        <f>ROUND(E166*J166,2)</f>
        <v>0</v>
      </c>
      <c r="L166" s="230">
        <v>21</v>
      </c>
      <c r="M166" s="230">
        <f>G166*(1+L166/100)</f>
        <v>0</v>
      </c>
      <c r="N166" s="230">
        <v>0</v>
      </c>
      <c r="O166" s="230">
        <f>ROUND(E166*N166,2)</f>
        <v>0</v>
      </c>
      <c r="P166" s="230">
        <v>0</v>
      </c>
      <c r="Q166" s="230">
        <f>ROUND(E166*P166,2)</f>
        <v>0</v>
      </c>
      <c r="R166" s="230"/>
      <c r="S166" s="230" t="s">
        <v>107</v>
      </c>
      <c r="T166" s="231" t="s">
        <v>145</v>
      </c>
      <c r="U166" s="217">
        <v>0</v>
      </c>
      <c r="V166" s="217">
        <f>ROUND(E166*U166,2)</f>
        <v>0</v>
      </c>
      <c r="W166" s="217"/>
      <c r="X166" s="208"/>
      <c r="Y166" s="208"/>
      <c r="Z166" s="208"/>
      <c r="AA166" s="208"/>
      <c r="AB166" s="208"/>
      <c r="AC166" s="208"/>
      <c r="AD166" s="208"/>
      <c r="AE166" s="208"/>
      <c r="AF166" s="208"/>
      <c r="AG166" s="208" t="s">
        <v>279</v>
      </c>
      <c r="AH166" s="208"/>
      <c r="AI166" s="208"/>
      <c r="AJ166" s="208"/>
      <c r="AK166" s="208"/>
      <c r="AL166" s="208"/>
      <c r="AM166" s="208"/>
      <c r="AN166" s="208"/>
      <c r="AO166" s="208"/>
      <c r="AP166" s="208"/>
      <c r="AQ166" s="208"/>
      <c r="AR166" s="208"/>
      <c r="AS166" s="208"/>
      <c r="AT166" s="208"/>
      <c r="AU166" s="208"/>
      <c r="AV166" s="208"/>
      <c r="AW166" s="208"/>
      <c r="AX166" s="208"/>
      <c r="AY166" s="208"/>
      <c r="AZ166" s="208"/>
      <c r="BA166" s="208"/>
      <c r="BB166" s="208"/>
      <c r="BC166" s="208"/>
      <c r="BD166" s="208"/>
      <c r="BE166" s="208"/>
      <c r="BF166" s="208"/>
      <c r="BG166" s="208"/>
      <c r="BH166" s="208"/>
    </row>
    <row r="167" spans="1:60" outlineLevel="1" x14ac:dyDescent="0.2">
      <c r="A167" s="215"/>
      <c r="B167" s="216"/>
      <c r="C167" s="239" t="s">
        <v>154</v>
      </c>
      <c r="D167" s="232"/>
      <c r="E167" s="232"/>
      <c r="F167" s="232"/>
      <c r="G167" s="232"/>
      <c r="H167" s="217"/>
      <c r="I167" s="217"/>
      <c r="J167" s="217"/>
      <c r="K167" s="217"/>
      <c r="L167" s="217"/>
      <c r="M167" s="217"/>
      <c r="N167" s="217"/>
      <c r="O167" s="217"/>
      <c r="P167" s="217"/>
      <c r="Q167" s="217"/>
      <c r="R167" s="217"/>
      <c r="S167" s="217"/>
      <c r="T167" s="217"/>
      <c r="U167" s="217"/>
      <c r="V167" s="217"/>
      <c r="W167" s="217"/>
      <c r="X167" s="208"/>
      <c r="Y167" s="208"/>
      <c r="Z167" s="208"/>
      <c r="AA167" s="208"/>
      <c r="AB167" s="208"/>
      <c r="AC167" s="208"/>
      <c r="AD167" s="208"/>
      <c r="AE167" s="208"/>
      <c r="AF167" s="208"/>
      <c r="AG167" s="208" t="s">
        <v>110</v>
      </c>
      <c r="AH167" s="208"/>
      <c r="AI167" s="208"/>
      <c r="AJ167" s="208"/>
      <c r="AK167" s="208"/>
      <c r="AL167" s="208"/>
      <c r="AM167" s="208"/>
      <c r="AN167" s="208"/>
      <c r="AO167" s="208"/>
      <c r="AP167" s="208"/>
      <c r="AQ167" s="208"/>
      <c r="AR167" s="208"/>
      <c r="AS167" s="208"/>
      <c r="AT167" s="208"/>
      <c r="AU167" s="208"/>
      <c r="AV167" s="208"/>
      <c r="AW167" s="208"/>
      <c r="AX167" s="208"/>
      <c r="AY167" s="208"/>
      <c r="AZ167" s="208"/>
      <c r="BA167" s="208"/>
      <c r="BB167" s="208"/>
      <c r="BC167" s="208"/>
      <c r="BD167" s="208"/>
      <c r="BE167" s="208"/>
      <c r="BF167" s="208"/>
      <c r="BG167" s="208"/>
      <c r="BH167" s="208"/>
    </row>
    <row r="168" spans="1:60" outlineLevel="1" x14ac:dyDescent="0.2">
      <c r="A168" s="215"/>
      <c r="B168" s="216"/>
      <c r="C168" s="240" t="s">
        <v>280</v>
      </c>
      <c r="D168" s="234"/>
      <c r="E168" s="234"/>
      <c r="F168" s="234"/>
      <c r="G168" s="234"/>
      <c r="H168" s="217"/>
      <c r="I168" s="217"/>
      <c r="J168" s="217"/>
      <c r="K168" s="217"/>
      <c r="L168" s="217"/>
      <c r="M168" s="217"/>
      <c r="N168" s="217"/>
      <c r="O168" s="217"/>
      <c r="P168" s="217"/>
      <c r="Q168" s="217"/>
      <c r="R168" s="217"/>
      <c r="S168" s="217"/>
      <c r="T168" s="217"/>
      <c r="U168" s="217"/>
      <c r="V168" s="217"/>
      <c r="W168" s="217"/>
      <c r="X168" s="208"/>
      <c r="Y168" s="208"/>
      <c r="Z168" s="208"/>
      <c r="AA168" s="208"/>
      <c r="AB168" s="208"/>
      <c r="AC168" s="208"/>
      <c r="AD168" s="208"/>
      <c r="AE168" s="208"/>
      <c r="AF168" s="208"/>
      <c r="AG168" s="208" t="s">
        <v>110</v>
      </c>
      <c r="AH168" s="208"/>
      <c r="AI168" s="208"/>
      <c r="AJ168" s="208"/>
      <c r="AK168" s="208"/>
      <c r="AL168" s="208"/>
      <c r="AM168" s="208"/>
      <c r="AN168" s="208"/>
      <c r="AO168" s="208"/>
      <c r="AP168" s="208"/>
      <c r="AQ168" s="208"/>
      <c r="AR168" s="208"/>
      <c r="AS168" s="208"/>
      <c r="AT168" s="208"/>
      <c r="AU168" s="208"/>
      <c r="AV168" s="208"/>
      <c r="AW168" s="208"/>
      <c r="AX168" s="208"/>
      <c r="AY168" s="208"/>
      <c r="AZ168" s="208"/>
      <c r="BA168" s="208"/>
      <c r="BB168" s="208"/>
      <c r="BC168" s="208"/>
      <c r="BD168" s="208"/>
      <c r="BE168" s="208"/>
      <c r="BF168" s="208"/>
      <c r="BG168" s="208"/>
      <c r="BH168" s="208"/>
    </row>
    <row r="169" spans="1:60" ht="22.5" outlineLevel="1" x14ac:dyDescent="0.2">
      <c r="A169" s="215"/>
      <c r="B169" s="216"/>
      <c r="C169" s="240" t="s">
        <v>281</v>
      </c>
      <c r="D169" s="234"/>
      <c r="E169" s="234"/>
      <c r="F169" s="234"/>
      <c r="G169" s="234"/>
      <c r="H169" s="217"/>
      <c r="I169" s="217"/>
      <c r="J169" s="217"/>
      <c r="K169" s="217"/>
      <c r="L169" s="217"/>
      <c r="M169" s="217"/>
      <c r="N169" s="217"/>
      <c r="O169" s="217"/>
      <c r="P169" s="217"/>
      <c r="Q169" s="217"/>
      <c r="R169" s="217"/>
      <c r="S169" s="217"/>
      <c r="T169" s="217"/>
      <c r="U169" s="217"/>
      <c r="V169" s="217"/>
      <c r="W169" s="217"/>
      <c r="X169" s="208"/>
      <c r="Y169" s="208"/>
      <c r="Z169" s="208"/>
      <c r="AA169" s="208"/>
      <c r="AB169" s="208"/>
      <c r="AC169" s="208"/>
      <c r="AD169" s="208"/>
      <c r="AE169" s="208"/>
      <c r="AF169" s="208"/>
      <c r="AG169" s="208" t="s">
        <v>110</v>
      </c>
      <c r="AH169" s="208"/>
      <c r="AI169" s="208"/>
      <c r="AJ169" s="208"/>
      <c r="AK169" s="208"/>
      <c r="AL169" s="208"/>
      <c r="AM169" s="208"/>
      <c r="AN169" s="208"/>
      <c r="AO169" s="208"/>
      <c r="AP169" s="208"/>
      <c r="AQ169" s="208"/>
      <c r="AR169" s="208"/>
      <c r="AS169" s="208"/>
      <c r="AT169" s="208"/>
      <c r="AU169" s="208"/>
      <c r="AV169" s="208"/>
      <c r="AW169" s="208"/>
      <c r="AX169" s="208"/>
      <c r="AY169" s="208"/>
      <c r="AZ169" s="208"/>
      <c r="BA169" s="233" t="str">
        <f>C169</f>
        <v>- při vodorovné dopravě po vodě : vyložení na hromady na suchu nebo na přeložení na dopravní prostředek na suchu do 15 m vodorovně a současně do 4 m svisle,</v>
      </c>
      <c r="BB169" s="208"/>
      <c r="BC169" s="208"/>
      <c r="BD169" s="208"/>
      <c r="BE169" s="208"/>
      <c r="BF169" s="208"/>
      <c r="BG169" s="208"/>
      <c r="BH169" s="208"/>
    </row>
    <row r="170" spans="1:60" outlineLevel="1" x14ac:dyDescent="0.2">
      <c r="A170" s="215"/>
      <c r="B170" s="216"/>
      <c r="C170" s="240" t="s">
        <v>282</v>
      </c>
      <c r="D170" s="234"/>
      <c r="E170" s="234"/>
      <c r="F170" s="234"/>
      <c r="G170" s="234"/>
      <c r="H170" s="217"/>
      <c r="I170" s="217"/>
      <c r="J170" s="217"/>
      <c r="K170" s="217"/>
      <c r="L170" s="217"/>
      <c r="M170" s="217"/>
      <c r="N170" s="217"/>
      <c r="O170" s="217"/>
      <c r="P170" s="217"/>
      <c r="Q170" s="217"/>
      <c r="R170" s="217"/>
      <c r="S170" s="217"/>
      <c r="T170" s="217"/>
      <c r="U170" s="217"/>
      <c r="V170" s="217"/>
      <c r="W170" s="217"/>
      <c r="X170" s="208"/>
      <c r="Y170" s="208"/>
      <c r="Z170" s="208"/>
      <c r="AA170" s="208"/>
      <c r="AB170" s="208"/>
      <c r="AC170" s="208"/>
      <c r="AD170" s="208"/>
      <c r="AE170" s="208"/>
      <c r="AF170" s="208"/>
      <c r="AG170" s="208" t="s">
        <v>110</v>
      </c>
      <c r="AH170" s="208"/>
      <c r="AI170" s="208"/>
      <c r="AJ170" s="208"/>
      <c r="AK170" s="208"/>
      <c r="AL170" s="208"/>
      <c r="AM170" s="208"/>
      <c r="AN170" s="208"/>
      <c r="AO170" s="208"/>
      <c r="AP170" s="208"/>
      <c r="AQ170" s="208"/>
      <c r="AR170" s="208"/>
      <c r="AS170" s="208"/>
      <c r="AT170" s="208"/>
      <c r="AU170" s="208"/>
      <c r="AV170" s="208"/>
      <c r="AW170" s="208"/>
      <c r="AX170" s="208"/>
      <c r="AY170" s="208"/>
      <c r="AZ170" s="208"/>
      <c r="BA170" s="208"/>
      <c r="BB170" s="208"/>
      <c r="BC170" s="208"/>
      <c r="BD170" s="208"/>
      <c r="BE170" s="208"/>
      <c r="BF170" s="208"/>
      <c r="BG170" s="208"/>
      <c r="BH170" s="208"/>
    </row>
    <row r="171" spans="1:60" outlineLevel="1" x14ac:dyDescent="0.2">
      <c r="A171" s="215"/>
      <c r="B171" s="216"/>
      <c r="C171" s="241"/>
      <c r="D171" s="235"/>
      <c r="E171" s="235"/>
      <c r="F171" s="235"/>
      <c r="G171" s="235"/>
      <c r="H171" s="217"/>
      <c r="I171" s="217"/>
      <c r="J171" s="217"/>
      <c r="K171" s="217"/>
      <c r="L171" s="217"/>
      <c r="M171" s="217"/>
      <c r="N171" s="217"/>
      <c r="O171" s="217"/>
      <c r="P171" s="217"/>
      <c r="Q171" s="217"/>
      <c r="R171" s="217"/>
      <c r="S171" s="217"/>
      <c r="T171" s="217"/>
      <c r="U171" s="217"/>
      <c r="V171" s="217"/>
      <c r="W171" s="217"/>
      <c r="X171" s="208"/>
      <c r="Y171" s="208"/>
      <c r="Z171" s="208"/>
      <c r="AA171" s="208"/>
      <c r="AB171" s="208"/>
      <c r="AC171" s="208"/>
      <c r="AD171" s="208"/>
      <c r="AE171" s="208"/>
      <c r="AF171" s="208"/>
      <c r="AG171" s="208" t="s">
        <v>112</v>
      </c>
      <c r="AH171" s="208"/>
      <c r="AI171" s="208"/>
      <c r="AJ171" s="208"/>
      <c r="AK171" s="208"/>
      <c r="AL171" s="208"/>
      <c r="AM171" s="208"/>
      <c r="AN171" s="208"/>
      <c r="AO171" s="208"/>
      <c r="AP171" s="208"/>
      <c r="AQ171" s="208"/>
      <c r="AR171" s="208"/>
      <c r="AS171" s="208"/>
      <c r="AT171" s="208"/>
      <c r="AU171" s="208"/>
      <c r="AV171" s="208"/>
      <c r="AW171" s="208"/>
      <c r="AX171" s="208"/>
      <c r="AY171" s="208"/>
      <c r="AZ171" s="208"/>
      <c r="BA171" s="208"/>
      <c r="BB171" s="208"/>
      <c r="BC171" s="208"/>
      <c r="BD171" s="208"/>
      <c r="BE171" s="208"/>
      <c r="BF171" s="208"/>
      <c r="BG171" s="208"/>
      <c r="BH171" s="208"/>
    </row>
    <row r="172" spans="1:60" outlineLevel="1" x14ac:dyDescent="0.2">
      <c r="A172" s="225">
        <v>41</v>
      </c>
      <c r="B172" s="226" t="s">
        <v>285</v>
      </c>
      <c r="C172" s="238" t="s">
        <v>286</v>
      </c>
      <c r="D172" s="227" t="s">
        <v>217</v>
      </c>
      <c r="E172" s="228">
        <v>23.62358</v>
      </c>
      <c r="F172" s="229"/>
      <c r="G172" s="230">
        <f>ROUND(E172*F172,2)</f>
        <v>0</v>
      </c>
      <c r="H172" s="229"/>
      <c r="I172" s="230">
        <f>ROUND(E172*H172,2)</f>
        <v>0</v>
      </c>
      <c r="J172" s="229"/>
      <c r="K172" s="230">
        <f>ROUND(E172*J172,2)</f>
        <v>0</v>
      </c>
      <c r="L172" s="230">
        <v>21</v>
      </c>
      <c r="M172" s="230">
        <f>G172*(1+L172/100)</f>
        <v>0</v>
      </c>
      <c r="N172" s="230">
        <v>0</v>
      </c>
      <c r="O172" s="230">
        <f>ROUND(E172*N172,2)</f>
        <v>0</v>
      </c>
      <c r="P172" s="230">
        <v>0</v>
      </c>
      <c r="Q172" s="230">
        <f>ROUND(E172*P172,2)</f>
        <v>0</v>
      </c>
      <c r="R172" s="230" t="s">
        <v>287</v>
      </c>
      <c r="S172" s="230" t="s">
        <v>107</v>
      </c>
      <c r="T172" s="231" t="s">
        <v>131</v>
      </c>
      <c r="U172" s="217">
        <v>0</v>
      </c>
      <c r="V172" s="217">
        <f>ROUND(E172*U172,2)</f>
        <v>0</v>
      </c>
      <c r="W172" s="217"/>
      <c r="X172" s="208"/>
      <c r="Y172" s="208"/>
      <c r="Z172" s="208"/>
      <c r="AA172" s="208"/>
      <c r="AB172" s="208"/>
      <c r="AC172" s="208"/>
      <c r="AD172" s="208"/>
      <c r="AE172" s="208"/>
      <c r="AF172" s="208"/>
      <c r="AG172" s="208" t="s">
        <v>279</v>
      </c>
      <c r="AH172" s="208"/>
      <c r="AI172" s="208"/>
      <c r="AJ172" s="208"/>
      <c r="AK172" s="208"/>
      <c r="AL172" s="208"/>
      <c r="AM172" s="208"/>
      <c r="AN172" s="208"/>
      <c r="AO172" s="208"/>
      <c r="AP172" s="208"/>
      <c r="AQ172" s="208"/>
      <c r="AR172" s="208"/>
      <c r="AS172" s="208"/>
      <c r="AT172" s="208"/>
      <c r="AU172" s="208"/>
      <c r="AV172" s="208"/>
      <c r="AW172" s="208"/>
      <c r="AX172" s="208"/>
      <c r="AY172" s="208"/>
      <c r="AZ172" s="208"/>
      <c r="BA172" s="208"/>
      <c r="BB172" s="208"/>
      <c r="BC172" s="208"/>
      <c r="BD172" s="208"/>
      <c r="BE172" s="208"/>
      <c r="BF172" s="208"/>
      <c r="BG172" s="208"/>
      <c r="BH172" s="208"/>
    </row>
    <row r="173" spans="1:60" outlineLevel="1" x14ac:dyDescent="0.2">
      <c r="A173" s="215"/>
      <c r="B173" s="216"/>
      <c r="C173" s="253"/>
      <c r="D173" s="249"/>
      <c r="E173" s="249"/>
      <c r="F173" s="249"/>
      <c r="G173" s="249"/>
      <c r="H173" s="217"/>
      <c r="I173" s="217"/>
      <c r="J173" s="217"/>
      <c r="K173" s="217"/>
      <c r="L173" s="217"/>
      <c r="M173" s="217"/>
      <c r="N173" s="217"/>
      <c r="O173" s="217"/>
      <c r="P173" s="217"/>
      <c r="Q173" s="217"/>
      <c r="R173" s="217"/>
      <c r="S173" s="217"/>
      <c r="T173" s="217"/>
      <c r="U173" s="217"/>
      <c r="V173" s="217"/>
      <c r="W173" s="217"/>
      <c r="X173" s="208"/>
      <c r="Y173" s="208"/>
      <c r="Z173" s="208"/>
      <c r="AA173" s="208"/>
      <c r="AB173" s="208"/>
      <c r="AC173" s="208"/>
      <c r="AD173" s="208"/>
      <c r="AE173" s="208"/>
      <c r="AF173" s="208"/>
      <c r="AG173" s="208" t="s">
        <v>112</v>
      </c>
      <c r="AH173" s="208"/>
      <c r="AI173" s="208"/>
      <c r="AJ173" s="208"/>
      <c r="AK173" s="208"/>
      <c r="AL173" s="208"/>
      <c r="AM173" s="208"/>
      <c r="AN173" s="208"/>
      <c r="AO173" s="208"/>
      <c r="AP173" s="208"/>
      <c r="AQ173" s="208"/>
      <c r="AR173" s="208"/>
      <c r="AS173" s="208"/>
      <c r="AT173" s="208"/>
      <c r="AU173" s="208"/>
      <c r="AV173" s="208"/>
      <c r="AW173" s="208"/>
      <c r="AX173" s="208"/>
      <c r="AY173" s="208"/>
      <c r="AZ173" s="208"/>
      <c r="BA173" s="208"/>
      <c r="BB173" s="208"/>
      <c r="BC173" s="208"/>
      <c r="BD173" s="208"/>
      <c r="BE173" s="208"/>
      <c r="BF173" s="208"/>
      <c r="BG173" s="208"/>
      <c r="BH173" s="208"/>
    </row>
    <row r="174" spans="1:60" x14ac:dyDescent="0.2">
      <c r="A174" s="5"/>
      <c r="B174" s="6"/>
      <c r="C174" s="242"/>
      <c r="D174" s="8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AE174">
        <v>15</v>
      </c>
      <c r="AF174">
        <v>21</v>
      </c>
    </row>
    <row r="175" spans="1:60" x14ac:dyDescent="0.2">
      <c r="A175" s="211"/>
      <c r="B175" s="212" t="s">
        <v>29</v>
      </c>
      <c r="C175" s="243"/>
      <c r="D175" s="213"/>
      <c r="E175" s="214"/>
      <c r="F175" s="214"/>
      <c r="G175" s="236">
        <f>G8+G88+G98+G135+G142+G145+G159</f>
        <v>0</v>
      </c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AE175">
        <f>SUMIF(L7:L173,AE174,G7:G173)</f>
        <v>0</v>
      </c>
      <c r="AF175">
        <f>SUMIF(L7:L173,AF174,G7:G173)</f>
        <v>0</v>
      </c>
      <c r="AG175" t="s">
        <v>123</v>
      </c>
    </row>
    <row r="176" spans="1:60" x14ac:dyDescent="0.2">
      <c r="C176" s="244"/>
      <c r="D176" s="192"/>
      <c r="AG176" t="s">
        <v>125</v>
      </c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password="C613" sheet="1"/>
  <mergeCells count="95">
    <mergeCell ref="C168:G168"/>
    <mergeCell ref="C169:G169"/>
    <mergeCell ref="C170:G170"/>
    <mergeCell ref="C171:G171"/>
    <mergeCell ref="C173:G173"/>
    <mergeCell ref="C161:G161"/>
    <mergeCell ref="C162:G162"/>
    <mergeCell ref="C163:G163"/>
    <mergeCell ref="C164:G164"/>
    <mergeCell ref="C165:G165"/>
    <mergeCell ref="C167:G167"/>
    <mergeCell ref="C151:G151"/>
    <mergeCell ref="C152:G152"/>
    <mergeCell ref="C153:G153"/>
    <mergeCell ref="C155:G155"/>
    <mergeCell ref="C157:G157"/>
    <mergeCell ref="C158:G158"/>
    <mergeCell ref="C141:G141"/>
    <mergeCell ref="C144:G144"/>
    <mergeCell ref="C147:G147"/>
    <mergeCell ref="C148:G148"/>
    <mergeCell ref="C149:G149"/>
    <mergeCell ref="C150:G150"/>
    <mergeCell ref="C128:G128"/>
    <mergeCell ref="C130:G130"/>
    <mergeCell ref="C132:G132"/>
    <mergeCell ref="C134:G134"/>
    <mergeCell ref="C137:G137"/>
    <mergeCell ref="C139:G139"/>
    <mergeCell ref="C110:G110"/>
    <mergeCell ref="C112:G112"/>
    <mergeCell ref="C114:G114"/>
    <mergeCell ref="C120:G120"/>
    <mergeCell ref="C123:G123"/>
    <mergeCell ref="C126:G126"/>
    <mergeCell ref="C90:G90"/>
    <mergeCell ref="C92:G92"/>
    <mergeCell ref="C95:G95"/>
    <mergeCell ref="C97:G97"/>
    <mergeCell ref="C102:G102"/>
    <mergeCell ref="C107:G107"/>
    <mergeCell ref="C75:G75"/>
    <mergeCell ref="C77:G77"/>
    <mergeCell ref="C80:G80"/>
    <mergeCell ref="C82:G82"/>
    <mergeCell ref="C84:G84"/>
    <mergeCell ref="C87:G87"/>
    <mergeCell ref="C65:G65"/>
    <mergeCell ref="C67:G67"/>
    <mergeCell ref="C68:G68"/>
    <mergeCell ref="C70:G70"/>
    <mergeCell ref="C71:G71"/>
    <mergeCell ref="C73:G73"/>
    <mergeCell ref="C53:G53"/>
    <mergeCell ref="C55:G55"/>
    <mergeCell ref="C56:G56"/>
    <mergeCell ref="C58:G58"/>
    <mergeCell ref="C61:G61"/>
    <mergeCell ref="C63:G63"/>
    <mergeCell ref="C45:G45"/>
    <mergeCell ref="C46:G46"/>
    <mergeCell ref="C47:G47"/>
    <mergeCell ref="C48:G48"/>
    <mergeCell ref="C49:G49"/>
    <mergeCell ref="C51:G51"/>
    <mergeCell ref="C38:G38"/>
    <mergeCell ref="C39:G39"/>
    <mergeCell ref="C40:G40"/>
    <mergeCell ref="C41:G41"/>
    <mergeCell ref="C43:G43"/>
    <mergeCell ref="C44:G44"/>
    <mergeCell ref="C31:G31"/>
    <mergeCell ref="C32:G32"/>
    <mergeCell ref="C33:G33"/>
    <mergeCell ref="C35:G35"/>
    <mergeCell ref="C36:G36"/>
    <mergeCell ref="C37:G37"/>
    <mergeCell ref="C23:G23"/>
    <mergeCell ref="C25:G25"/>
    <mergeCell ref="C27:G27"/>
    <mergeCell ref="C28:G28"/>
    <mergeCell ref="C29:G29"/>
    <mergeCell ref="C30:G30"/>
    <mergeCell ref="C14:G14"/>
    <mergeCell ref="C15:G15"/>
    <mergeCell ref="C16:G16"/>
    <mergeCell ref="C17:G17"/>
    <mergeCell ref="C19:G19"/>
    <mergeCell ref="C21:G21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126</v>
      </c>
      <c r="B1" s="193"/>
      <c r="C1" s="193"/>
      <c r="D1" s="193"/>
      <c r="E1" s="193"/>
      <c r="F1" s="193"/>
      <c r="G1" s="193"/>
      <c r="AG1" t="s">
        <v>77</v>
      </c>
    </row>
    <row r="2" spans="1:60" ht="24.95" customHeight="1" x14ac:dyDescent="0.2">
      <c r="A2" s="194" t="s">
        <v>7</v>
      </c>
      <c r="B2" s="75" t="s">
        <v>44</v>
      </c>
      <c r="C2" s="197" t="s">
        <v>45</v>
      </c>
      <c r="D2" s="195"/>
      <c r="E2" s="195"/>
      <c r="F2" s="195"/>
      <c r="G2" s="196"/>
      <c r="AG2" t="s">
        <v>78</v>
      </c>
    </row>
    <row r="3" spans="1:60" ht="24.95" customHeight="1" x14ac:dyDescent="0.2">
      <c r="A3" s="194" t="s">
        <v>8</v>
      </c>
      <c r="B3" s="75" t="s">
        <v>49</v>
      </c>
      <c r="C3" s="197" t="s">
        <v>45</v>
      </c>
      <c r="D3" s="195"/>
      <c r="E3" s="195"/>
      <c r="F3" s="195"/>
      <c r="G3" s="196"/>
      <c r="AC3" s="126" t="s">
        <v>78</v>
      </c>
      <c r="AG3" t="s">
        <v>80</v>
      </c>
    </row>
    <row r="4" spans="1:60" ht="24.95" customHeight="1" x14ac:dyDescent="0.2">
      <c r="A4" s="198" t="s">
        <v>9</v>
      </c>
      <c r="B4" s="199" t="s">
        <v>51</v>
      </c>
      <c r="C4" s="200" t="s">
        <v>52</v>
      </c>
      <c r="D4" s="201"/>
      <c r="E4" s="201"/>
      <c r="F4" s="201"/>
      <c r="G4" s="202"/>
      <c r="AG4" t="s">
        <v>81</v>
      </c>
    </row>
    <row r="5" spans="1:60" x14ac:dyDescent="0.2">
      <c r="D5" s="192"/>
    </row>
    <row r="6" spans="1:60" ht="38.25" x14ac:dyDescent="0.2">
      <c r="A6" s="204" t="s">
        <v>82</v>
      </c>
      <c r="B6" s="206" t="s">
        <v>83</v>
      </c>
      <c r="C6" s="206" t="s">
        <v>84</v>
      </c>
      <c r="D6" s="205" t="s">
        <v>85</v>
      </c>
      <c r="E6" s="204" t="s">
        <v>86</v>
      </c>
      <c r="F6" s="203" t="s">
        <v>87</v>
      </c>
      <c r="G6" s="204" t="s">
        <v>29</v>
      </c>
      <c r="H6" s="207" t="s">
        <v>30</v>
      </c>
      <c r="I6" s="207" t="s">
        <v>88</v>
      </c>
      <c r="J6" s="207" t="s">
        <v>31</v>
      </c>
      <c r="K6" s="207" t="s">
        <v>89</v>
      </c>
      <c r="L6" s="207" t="s">
        <v>90</v>
      </c>
      <c r="M6" s="207" t="s">
        <v>91</v>
      </c>
      <c r="N6" s="207" t="s">
        <v>92</v>
      </c>
      <c r="O6" s="207" t="s">
        <v>93</v>
      </c>
      <c r="P6" s="207" t="s">
        <v>94</v>
      </c>
      <c r="Q6" s="207" t="s">
        <v>95</v>
      </c>
      <c r="R6" s="207" t="s">
        <v>96</v>
      </c>
      <c r="S6" s="207" t="s">
        <v>97</v>
      </c>
      <c r="T6" s="207" t="s">
        <v>98</v>
      </c>
      <c r="U6" s="207" t="s">
        <v>99</v>
      </c>
      <c r="V6" s="207" t="s">
        <v>100</v>
      </c>
      <c r="W6" s="207" t="s">
        <v>101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19" t="s">
        <v>102</v>
      </c>
      <c r="B8" s="220" t="s">
        <v>59</v>
      </c>
      <c r="C8" s="237" t="s">
        <v>60</v>
      </c>
      <c r="D8" s="221"/>
      <c r="E8" s="222"/>
      <c r="F8" s="223"/>
      <c r="G8" s="223">
        <f>SUMIF(AG9:AG47,"&lt;&gt;NOR",G9:G47)</f>
        <v>0</v>
      </c>
      <c r="H8" s="223"/>
      <c r="I8" s="223">
        <f>SUM(I9:I47)</f>
        <v>0</v>
      </c>
      <c r="J8" s="223"/>
      <c r="K8" s="223">
        <f>SUM(K9:K47)</f>
        <v>0</v>
      </c>
      <c r="L8" s="223"/>
      <c r="M8" s="223">
        <f>SUM(M9:M47)</f>
        <v>0</v>
      </c>
      <c r="N8" s="223"/>
      <c r="O8" s="223">
        <f>SUM(O9:O47)</f>
        <v>0</v>
      </c>
      <c r="P8" s="223"/>
      <c r="Q8" s="223">
        <f>SUM(Q9:Q47)</f>
        <v>0</v>
      </c>
      <c r="R8" s="223"/>
      <c r="S8" s="223"/>
      <c r="T8" s="224"/>
      <c r="U8" s="218"/>
      <c r="V8" s="218">
        <f>SUM(V9:V47)</f>
        <v>62.43</v>
      </c>
      <c r="W8" s="218"/>
      <c r="AG8" t="s">
        <v>103</v>
      </c>
    </row>
    <row r="9" spans="1:60" outlineLevel="1" x14ac:dyDescent="0.2">
      <c r="A9" s="225">
        <v>1</v>
      </c>
      <c r="B9" s="226" t="s">
        <v>169</v>
      </c>
      <c r="C9" s="238" t="s">
        <v>289</v>
      </c>
      <c r="D9" s="227" t="s">
        <v>166</v>
      </c>
      <c r="E9" s="228">
        <v>3.8475000000000001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0" t="s">
        <v>130</v>
      </c>
      <c r="S9" s="230" t="s">
        <v>107</v>
      </c>
      <c r="T9" s="231" t="s">
        <v>145</v>
      </c>
      <c r="U9" s="217">
        <v>3.5330000000000004</v>
      </c>
      <c r="V9" s="217">
        <f>ROUND(E9*U9,2)</f>
        <v>13.59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132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15"/>
      <c r="B10" s="216"/>
      <c r="C10" s="250" t="s">
        <v>171</v>
      </c>
      <c r="D10" s="247"/>
      <c r="E10" s="247"/>
      <c r="F10" s="247"/>
      <c r="G10" s="24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134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15"/>
      <c r="B11" s="216"/>
      <c r="C11" s="251" t="s">
        <v>290</v>
      </c>
      <c r="D11" s="245"/>
      <c r="E11" s="246">
        <v>3.8475000000000001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136</v>
      </c>
      <c r="AH11" s="208">
        <v>0</v>
      </c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15"/>
      <c r="B12" s="216"/>
      <c r="C12" s="241"/>
      <c r="D12" s="235"/>
      <c r="E12" s="235"/>
      <c r="F12" s="235"/>
      <c r="G12" s="235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112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25">
        <v>2</v>
      </c>
      <c r="B13" s="226" t="s">
        <v>172</v>
      </c>
      <c r="C13" s="238" t="s">
        <v>291</v>
      </c>
      <c r="D13" s="227" t="s">
        <v>166</v>
      </c>
      <c r="E13" s="228">
        <v>3.8475000000000001</v>
      </c>
      <c r="F13" s="229"/>
      <c r="G13" s="230">
        <f>ROUND(E13*F13,2)</f>
        <v>0</v>
      </c>
      <c r="H13" s="229"/>
      <c r="I13" s="230">
        <f>ROUND(E13*H13,2)</f>
        <v>0</v>
      </c>
      <c r="J13" s="229"/>
      <c r="K13" s="230">
        <f>ROUND(E13*J13,2)</f>
        <v>0</v>
      </c>
      <c r="L13" s="230">
        <v>21</v>
      </c>
      <c r="M13" s="230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0" t="s">
        <v>130</v>
      </c>
      <c r="S13" s="230" t="s">
        <v>107</v>
      </c>
      <c r="T13" s="231" t="s">
        <v>145</v>
      </c>
      <c r="U13" s="217">
        <v>4.6550000000000002</v>
      </c>
      <c r="V13" s="217">
        <f>ROUND(E13*U13,2)</f>
        <v>17.91</v>
      </c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132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15"/>
      <c r="B14" s="216"/>
      <c r="C14" s="250" t="s">
        <v>171</v>
      </c>
      <c r="D14" s="247"/>
      <c r="E14" s="247"/>
      <c r="F14" s="247"/>
      <c r="G14" s="24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134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15"/>
      <c r="B15" s="216"/>
      <c r="C15" s="241"/>
      <c r="D15" s="235"/>
      <c r="E15" s="235"/>
      <c r="F15" s="235"/>
      <c r="G15" s="235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112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ht="22.5" outlineLevel="1" x14ac:dyDescent="0.2">
      <c r="A16" s="225">
        <v>3</v>
      </c>
      <c r="B16" s="226" t="s">
        <v>176</v>
      </c>
      <c r="C16" s="238" t="s">
        <v>292</v>
      </c>
      <c r="D16" s="227" t="s">
        <v>166</v>
      </c>
      <c r="E16" s="228">
        <v>4.6170000000000009</v>
      </c>
      <c r="F16" s="229"/>
      <c r="G16" s="230">
        <f>ROUND(E16*F16,2)</f>
        <v>0</v>
      </c>
      <c r="H16" s="229"/>
      <c r="I16" s="230">
        <f>ROUND(E16*H16,2)</f>
        <v>0</v>
      </c>
      <c r="J16" s="229"/>
      <c r="K16" s="230">
        <f>ROUND(E16*J16,2)</f>
        <v>0</v>
      </c>
      <c r="L16" s="230">
        <v>21</v>
      </c>
      <c r="M16" s="230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0" t="s">
        <v>130</v>
      </c>
      <c r="S16" s="230" t="s">
        <v>107</v>
      </c>
      <c r="T16" s="231" t="s">
        <v>145</v>
      </c>
      <c r="U16" s="217">
        <v>0.66800000000000004</v>
      </c>
      <c r="V16" s="217">
        <f>ROUND(E16*U16,2)</f>
        <v>3.08</v>
      </c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132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15"/>
      <c r="B17" s="216"/>
      <c r="C17" s="250" t="s">
        <v>178</v>
      </c>
      <c r="D17" s="247"/>
      <c r="E17" s="247"/>
      <c r="F17" s="247"/>
      <c r="G17" s="24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134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15"/>
      <c r="B18" s="216"/>
      <c r="C18" s="251" t="s">
        <v>293</v>
      </c>
      <c r="D18" s="245"/>
      <c r="E18" s="246">
        <v>4.6170000000000009</v>
      </c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136</v>
      </c>
      <c r="AH18" s="208">
        <v>0</v>
      </c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15"/>
      <c r="B19" s="216"/>
      <c r="C19" s="241"/>
      <c r="D19" s="235"/>
      <c r="E19" s="235"/>
      <c r="F19" s="235"/>
      <c r="G19" s="235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112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ht="22.5" outlineLevel="1" x14ac:dyDescent="0.2">
      <c r="A20" s="225">
        <v>4</v>
      </c>
      <c r="B20" s="226" t="s">
        <v>294</v>
      </c>
      <c r="C20" s="238" t="s">
        <v>295</v>
      </c>
      <c r="D20" s="227" t="s">
        <v>166</v>
      </c>
      <c r="E20" s="228">
        <v>4.6800000000000006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21</v>
      </c>
      <c r="M20" s="230">
        <f>G20*(1+L20/100)</f>
        <v>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0" t="s">
        <v>130</v>
      </c>
      <c r="S20" s="230" t="s">
        <v>107</v>
      </c>
      <c r="T20" s="231" t="s">
        <v>131</v>
      </c>
      <c r="U20" s="217">
        <v>0.91</v>
      </c>
      <c r="V20" s="217">
        <f>ROUND(E20*U20,2)</f>
        <v>4.26</v>
      </c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132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15"/>
      <c r="B21" s="216"/>
      <c r="C21" s="250" t="s">
        <v>178</v>
      </c>
      <c r="D21" s="247"/>
      <c r="E21" s="247"/>
      <c r="F21" s="247"/>
      <c r="G21" s="24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134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15"/>
      <c r="B22" s="216"/>
      <c r="C22" s="241"/>
      <c r="D22" s="235"/>
      <c r="E22" s="235"/>
      <c r="F22" s="235"/>
      <c r="G22" s="235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112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ht="22.5" outlineLevel="1" x14ac:dyDescent="0.2">
      <c r="A23" s="225">
        <v>5</v>
      </c>
      <c r="B23" s="226" t="s">
        <v>296</v>
      </c>
      <c r="C23" s="238" t="s">
        <v>297</v>
      </c>
      <c r="D23" s="227" t="s">
        <v>166</v>
      </c>
      <c r="E23" s="228">
        <v>14.040000000000001</v>
      </c>
      <c r="F23" s="229"/>
      <c r="G23" s="230">
        <f>ROUND(E23*F23,2)</f>
        <v>0</v>
      </c>
      <c r="H23" s="229"/>
      <c r="I23" s="230">
        <f>ROUND(E23*H23,2)</f>
        <v>0</v>
      </c>
      <c r="J23" s="229"/>
      <c r="K23" s="230">
        <f>ROUND(E23*J23,2)</f>
        <v>0</v>
      </c>
      <c r="L23" s="230">
        <v>21</v>
      </c>
      <c r="M23" s="230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0" t="s">
        <v>130</v>
      </c>
      <c r="S23" s="230" t="s">
        <v>107</v>
      </c>
      <c r="T23" s="231" t="s">
        <v>131</v>
      </c>
      <c r="U23" s="217">
        <v>0.83000000000000007</v>
      </c>
      <c r="V23" s="217">
        <f>ROUND(E23*U23,2)</f>
        <v>11.65</v>
      </c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132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15"/>
      <c r="B24" s="216"/>
      <c r="C24" s="250" t="s">
        <v>178</v>
      </c>
      <c r="D24" s="247"/>
      <c r="E24" s="247"/>
      <c r="F24" s="247"/>
      <c r="G24" s="247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134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15"/>
      <c r="B25" s="216"/>
      <c r="C25" s="251" t="s">
        <v>298</v>
      </c>
      <c r="D25" s="245"/>
      <c r="E25" s="246">
        <v>14.040000000000001</v>
      </c>
      <c r="F25" s="217"/>
      <c r="G25" s="217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136</v>
      </c>
      <c r="AH25" s="208">
        <v>0</v>
      </c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">
      <c r="A26" s="215"/>
      <c r="B26" s="216"/>
      <c r="C26" s="241"/>
      <c r="D26" s="235"/>
      <c r="E26" s="235"/>
      <c r="F26" s="235"/>
      <c r="G26" s="235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112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25">
        <v>6</v>
      </c>
      <c r="B27" s="226" t="s">
        <v>180</v>
      </c>
      <c r="C27" s="238" t="s">
        <v>299</v>
      </c>
      <c r="D27" s="227" t="s">
        <v>166</v>
      </c>
      <c r="E27" s="228">
        <v>4.6170000000000009</v>
      </c>
      <c r="F27" s="229"/>
      <c r="G27" s="230">
        <f>ROUND(E27*F27,2)</f>
        <v>0</v>
      </c>
      <c r="H27" s="229"/>
      <c r="I27" s="230">
        <f>ROUND(E27*H27,2)</f>
        <v>0</v>
      </c>
      <c r="J27" s="229"/>
      <c r="K27" s="230">
        <f>ROUND(E27*J27,2)</f>
        <v>0</v>
      </c>
      <c r="L27" s="230">
        <v>21</v>
      </c>
      <c r="M27" s="230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0" t="s">
        <v>130</v>
      </c>
      <c r="S27" s="230" t="s">
        <v>107</v>
      </c>
      <c r="T27" s="231" t="s">
        <v>145</v>
      </c>
      <c r="U27" s="217">
        <v>3.1000000000000003E-2</v>
      </c>
      <c r="V27" s="217">
        <f>ROUND(E27*U27,2)</f>
        <v>0.14000000000000001</v>
      </c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132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15"/>
      <c r="B28" s="216"/>
      <c r="C28" s="239" t="s">
        <v>182</v>
      </c>
      <c r="D28" s="232"/>
      <c r="E28" s="232"/>
      <c r="F28" s="232"/>
      <c r="G28" s="232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110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33" t="str">
        <f>C28</f>
        <v>Uložení sypaniny do násypů nebo na skládku s rozprostřením sypaniny ve vrstvách a s hrubým urovnáním.</v>
      </c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15"/>
      <c r="B29" s="216"/>
      <c r="C29" s="241"/>
      <c r="D29" s="235"/>
      <c r="E29" s="235"/>
      <c r="F29" s="235"/>
      <c r="G29" s="235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112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25">
        <v>7</v>
      </c>
      <c r="B30" s="226" t="s">
        <v>183</v>
      </c>
      <c r="C30" s="238" t="s">
        <v>300</v>
      </c>
      <c r="D30" s="227" t="s">
        <v>166</v>
      </c>
      <c r="E30" s="228">
        <v>3.0780000000000003</v>
      </c>
      <c r="F30" s="229"/>
      <c r="G30" s="230">
        <f>ROUND(E30*F30,2)</f>
        <v>0</v>
      </c>
      <c r="H30" s="229"/>
      <c r="I30" s="230">
        <f>ROUND(E30*H30,2)</f>
        <v>0</v>
      </c>
      <c r="J30" s="229"/>
      <c r="K30" s="230">
        <f>ROUND(E30*J30,2)</f>
        <v>0</v>
      </c>
      <c r="L30" s="230">
        <v>21</v>
      </c>
      <c r="M30" s="230">
        <f>G30*(1+L30/100)</f>
        <v>0</v>
      </c>
      <c r="N30" s="230">
        <v>0</v>
      </c>
      <c r="O30" s="230">
        <f>ROUND(E30*N30,2)</f>
        <v>0</v>
      </c>
      <c r="P30" s="230">
        <v>0</v>
      </c>
      <c r="Q30" s="230">
        <f>ROUND(E30*P30,2)</f>
        <v>0</v>
      </c>
      <c r="R30" s="230" t="s">
        <v>130</v>
      </c>
      <c r="S30" s="230" t="s">
        <v>107</v>
      </c>
      <c r="T30" s="231" t="s">
        <v>145</v>
      </c>
      <c r="U30" s="217">
        <v>1.2390000000000001</v>
      </c>
      <c r="V30" s="217">
        <f>ROUND(E30*U30,2)</f>
        <v>3.81</v>
      </c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132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15"/>
      <c r="B31" s="216"/>
      <c r="C31" s="250" t="s">
        <v>185</v>
      </c>
      <c r="D31" s="247"/>
      <c r="E31" s="247"/>
      <c r="F31" s="247"/>
      <c r="G31" s="24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134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15"/>
      <c r="B32" s="216"/>
      <c r="C32" s="240" t="s">
        <v>186</v>
      </c>
      <c r="D32" s="234"/>
      <c r="E32" s="234"/>
      <c r="F32" s="234"/>
      <c r="G32" s="234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110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15"/>
      <c r="B33" s="216"/>
      <c r="C33" s="251" t="s">
        <v>301</v>
      </c>
      <c r="D33" s="245"/>
      <c r="E33" s="246">
        <v>3.0780000000000003</v>
      </c>
      <c r="F33" s="217"/>
      <c r="G33" s="217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136</v>
      </c>
      <c r="AH33" s="208">
        <v>0</v>
      </c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15"/>
      <c r="B34" s="216"/>
      <c r="C34" s="241"/>
      <c r="D34" s="235"/>
      <c r="E34" s="235"/>
      <c r="F34" s="235"/>
      <c r="G34" s="235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  <c r="W34" s="21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112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25">
        <v>8</v>
      </c>
      <c r="B35" s="226" t="s">
        <v>188</v>
      </c>
      <c r="C35" s="238" t="s">
        <v>189</v>
      </c>
      <c r="D35" s="227" t="s">
        <v>129</v>
      </c>
      <c r="E35" s="228">
        <v>46.17</v>
      </c>
      <c r="F35" s="229"/>
      <c r="G35" s="230">
        <f>ROUND(E35*F35,2)</f>
        <v>0</v>
      </c>
      <c r="H35" s="229"/>
      <c r="I35" s="230">
        <f>ROUND(E35*H35,2)</f>
        <v>0</v>
      </c>
      <c r="J35" s="229"/>
      <c r="K35" s="230">
        <f>ROUND(E35*J35,2)</f>
        <v>0</v>
      </c>
      <c r="L35" s="230">
        <v>21</v>
      </c>
      <c r="M35" s="230">
        <f>G35*(1+L35/100)</f>
        <v>0</v>
      </c>
      <c r="N35" s="230">
        <v>0</v>
      </c>
      <c r="O35" s="230">
        <f>ROUND(E35*N35,2)</f>
        <v>0</v>
      </c>
      <c r="P35" s="230">
        <v>0</v>
      </c>
      <c r="Q35" s="230">
        <f>ROUND(E35*P35,2)</f>
        <v>0</v>
      </c>
      <c r="R35" s="230"/>
      <c r="S35" s="230" t="s">
        <v>107</v>
      </c>
      <c r="T35" s="231" t="s">
        <v>145</v>
      </c>
      <c r="U35" s="217">
        <v>4.7E-2</v>
      </c>
      <c r="V35" s="217">
        <f>ROUND(E35*U35,2)</f>
        <v>2.17</v>
      </c>
      <c r="W35" s="21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132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 x14ac:dyDescent="0.2">
      <c r="A36" s="215"/>
      <c r="B36" s="216"/>
      <c r="C36" s="253"/>
      <c r="D36" s="249"/>
      <c r="E36" s="249"/>
      <c r="F36" s="249"/>
      <c r="G36" s="249"/>
      <c r="H36" s="217"/>
      <c r="I36" s="217"/>
      <c r="J36" s="217"/>
      <c r="K36" s="217"/>
      <c r="L36" s="217"/>
      <c r="M36" s="217"/>
      <c r="N36" s="217"/>
      <c r="O36" s="217"/>
      <c r="P36" s="217"/>
      <c r="Q36" s="217"/>
      <c r="R36" s="217"/>
      <c r="S36" s="217"/>
      <c r="T36" s="217"/>
      <c r="U36" s="217"/>
      <c r="V36" s="217"/>
      <c r="W36" s="21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112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 x14ac:dyDescent="0.2">
      <c r="A37" s="225">
        <v>9</v>
      </c>
      <c r="B37" s="226" t="s">
        <v>190</v>
      </c>
      <c r="C37" s="238" t="s">
        <v>302</v>
      </c>
      <c r="D37" s="227" t="s">
        <v>129</v>
      </c>
      <c r="E37" s="228">
        <v>14.49</v>
      </c>
      <c r="F37" s="229"/>
      <c r="G37" s="230">
        <f>ROUND(E37*F37,2)</f>
        <v>0</v>
      </c>
      <c r="H37" s="229"/>
      <c r="I37" s="230">
        <f>ROUND(E37*H37,2)</f>
        <v>0</v>
      </c>
      <c r="J37" s="229"/>
      <c r="K37" s="230">
        <f>ROUND(E37*J37,2)</f>
        <v>0</v>
      </c>
      <c r="L37" s="230">
        <v>21</v>
      </c>
      <c r="M37" s="230">
        <f>G37*(1+L37/100)</f>
        <v>0</v>
      </c>
      <c r="N37" s="230">
        <v>0</v>
      </c>
      <c r="O37" s="230">
        <f>ROUND(E37*N37,2)</f>
        <v>0</v>
      </c>
      <c r="P37" s="230">
        <v>0</v>
      </c>
      <c r="Q37" s="230">
        <f>ROUND(E37*P37,2)</f>
        <v>0</v>
      </c>
      <c r="R37" s="230" t="s">
        <v>130</v>
      </c>
      <c r="S37" s="230" t="s">
        <v>107</v>
      </c>
      <c r="T37" s="231" t="s">
        <v>145</v>
      </c>
      <c r="U37" s="217">
        <v>9.6000000000000002E-2</v>
      </c>
      <c r="V37" s="217">
        <f>ROUND(E37*U37,2)</f>
        <v>1.39</v>
      </c>
      <c r="W37" s="217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132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 x14ac:dyDescent="0.2">
      <c r="A38" s="215"/>
      <c r="B38" s="216"/>
      <c r="C38" s="250" t="s">
        <v>192</v>
      </c>
      <c r="D38" s="247"/>
      <c r="E38" s="247"/>
      <c r="F38" s="247"/>
      <c r="G38" s="247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134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 x14ac:dyDescent="0.2">
      <c r="A39" s="215"/>
      <c r="B39" s="216"/>
      <c r="C39" s="251" t="s">
        <v>303</v>
      </c>
      <c r="D39" s="245"/>
      <c r="E39" s="246">
        <v>14.49</v>
      </c>
      <c r="F39" s="217"/>
      <c r="G39" s="217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136</v>
      </c>
      <c r="AH39" s="208">
        <v>0</v>
      </c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 x14ac:dyDescent="0.2">
      <c r="A40" s="215"/>
      <c r="B40" s="216"/>
      <c r="C40" s="241"/>
      <c r="D40" s="235"/>
      <c r="E40" s="235"/>
      <c r="F40" s="235"/>
      <c r="G40" s="235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17"/>
      <c r="V40" s="217"/>
      <c r="W40" s="217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112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 x14ac:dyDescent="0.2">
      <c r="A41" s="225">
        <v>10</v>
      </c>
      <c r="B41" s="226" t="s">
        <v>195</v>
      </c>
      <c r="C41" s="238" t="s">
        <v>304</v>
      </c>
      <c r="D41" s="227" t="s">
        <v>129</v>
      </c>
      <c r="E41" s="228">
        <v>46.17</v>
      </c>
      <c r="F41" s="229"/>
      <c r="G41" s="230">
        <f>ROUND(E41*F41,2)</f>
        <v>0</v>
      </c>
      <c r="H41" s="229"/>
      <c r="I41" s="230">
        <f>ROUND(E41*H41,2)</f>
        <v>0</v>
      </c>
      <c r="J41" s="229"/>
      <c r="K41" s="230">
        <f>ROUND(E41*J41,2)</f>
        <v>0</v>
      </c>
      <c r="L41" s="230">
        <v>21</v>
      </c>
      <c r="M41" s="230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0" t="s">
        <v>130</v>
      </c>
      <c r="S41" s="230" t="s">
        <v>107</v>
      </c>
      <c r="T41" s="231" t="s">
        <v>145</v>
      </c>
      <c r="U41" s="217">
        <v>9.6000000000000002E-2</v>
      </c>
      <c r="V41" s="217">
        <f>ROUND(E41*U41,2)</f>
        <v>4.43</v>
      </c>
      <c r="W41" s="217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132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 x14ac:dyDescent="0.2">
      <c r="A42" s="215"/>
      <c r="B42" s="216"/>
      <c r="C42" s="250" t="s">
        <v>197</v>
      </c>
      <c r="D42" s="247"/>
      <c r="E42" s="247"/>
      <c r="F42" s="247"/>
      <c r="G42" s="247"/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134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">
      <c r="A43" s="215"/>
      <c r="B43" s="216"/>
      <c r="C43" s="251" t="s">
        <v>305</v>
      </c>
      <c r="D43" s="245"/>
      <c r="E43" s="246">
        <v>46.17</v>
      </c>
      <c r="F43" s="217"/>
      <c r="G43" s="217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136</v>
      </c>
      <c r="AH43" s="208">
        <v>0</v>
      </c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 x14ac:dyDescent="0.2">
      <c r="A44" s="215"/>
      <c r="B44" s="216"/>
      <c r="C44" s="241"/>
      <c r="D44" s="235"/>
      <c r="E44" s="235"/>
      <c r="F44" s="235"/>
      <c r="G44" s="235"/>
      <c r="H44" s="217"/>
      <c r="I44" s="217"/>
      <c r="J44" s="217"/>
      <c r="K44" s="217"/>
      <c r="L44" s="217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112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 x14ac:dyDescent="0.2">
      <c r="A45" s="225">
        <v>11</v>
      </c>
      <c r="B45" s="226" t="s">
        <v>199</v>
      </c>
      <c r="C45" s="238" t="s">
        <v>306</v>
      </c>
      <c r="D45" s="227" t="s">
        <v>201</v>
      </c>
      <c r="E45" s="228">
        <v>1.3851000000000002</v>
      </c>
      <c r="F45" s="229"/>
      <c r="G45" s="230">
        <f>ROUND(E45*F45,2)</f>
        <v>0</v>
      </c>
      <c r="H45" s="229"/>
      <c r="I45" s="230">
        <f>ROUND(E45*H45,2)</f>
        <v>0</v>
      </c>
      <c r="J45" s="229"/>
      <c r="K45" s="230">
        <f>ROUND(E45*J45,2)</f>
        <v>0</v>
      </c>
      <c r="L45" s="230">
        <v>21</v>
      </c>
      <c r="M45" s="230">
        <f>G45*(1+L45/100)</f>
        <v>0</v>
      </c>
      <c r="N45" s="230">
        <v>1E-3</v>
      </c>
      <c r="O45" s="230">
        <f>ROUND(E45*N45,2)</f>
        <v>0</v>
      </c>
      <c r="P45" s="230">
        <v>0</v>
      </c>
      <c r="Q45" s="230">
        <f>ROUND(E45*P45,2)</f>
        <v>0</v>
      </c>
      <c r="R45" s="230" t="s">
        <v>202</v>
      </c>
      <c r="S45" s="230" t="s">
        <v>107</v>
      </c>
      <c r="T45" s="231" t="s">
        <v>145</v>
      </c>
      <c r="U45" s="217">
        <v>0</v>
      </c>
      <c r="V45" s="217">
        <f>ROUND(E45*U45,2)</f>
        <v>0</v>
      </c>
      <c r="W45" s="217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203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 x14ac:dyDescent="0.2">
      <c r="A46" s="215"/>
      <c r="B46" s="216"/>
      <c r="C46" s="251" t="s">
        <v>307</v>
      </c>
      <c r="D46" s="245"/>
      <c r="E46" s="246">
        <v>1.3851000000000002</v>
      </c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136</v>
      </c>
      <c r="AH46" s="208">
        <v>0</v>
      </c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">
      <c r="A47" s="215"/>
      <c r="B47" s="216"/>
      <c r="C47" s="241"/>
      <c r="D47" s="235"/>
      <c r="E47" s="235"/>
      <c r="F47" s="235"/>
      <c r="G47" s="235"/>
      <c r="H47" s="217"/>
      <c r="I47" s="217"/>
      <c r="J47" s="217"/>
      <c r="K47" s="217"/>
      <c r="L47" s="217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112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x14ac:dyDescent="0.2">
      <c r="A48" s="219" t="s">
        <v>102</v>
      </c>
      <c r="B48" s="220" t="s">
        <v>61</v>
      </c>
      <c r="C48" s="237" t="s">
        <v>62</v>
      </c>
      <c r="D48" s="221"/>
      <c r="E48" s="222"/>
      <c r="F48" s="223"/>
      <c r="G48" s="223">
        <f>SUMIF(AG49:AG57,"&lt;&gt;NOR",G49:G57)</f>
        <v>0</v>
      </c>
      <c r="H48" s="223"/>
      <c r="I48" s="223">
        <f>SUM(I49:I57)</f>
        <v>0</v>
      </c>
      <c r="J48" s="223"/>
      <c r="K48" s="223">
        <f>SUM(K49:K57)</f>
        <v>0</v>
      </c>
      <c r="L48" s="223"/>
      <c r="M48" s="223">
        <f>SUM(M49:M57)</f>
        <v>0</v>
      </c>
      <c r="N48" s="223"/>
      <c r="O48" s="223">
        <f>SUM(O49:O57)</f>
        <v>0.81</v>
      </c>
      <c r="P48" s="223"/>
      <c r="Q48" s="223">
        <f>SUM(Q49:Q57)</f>
        <v>0</v>
      </c>
      <c r="R48" s="223"/>
      <c r="S48" s="223"/>
      <c r="T48" s="224"/>
      <c r="U48" s="218"/>
      <c r="V48" s="218">
        <f>SUM(V49:V57)</f>
        <v>1.67</v>
      </c>
      <c r="W48" s="218"/>
      <c r="AG48" t="s">
        <v>103</v>
      </c>
    </row>
    <row r="49" spans="1:60" outlineLevel="1" x14ac:dyDescent="0.2">
      <c r="A49" s="225">
        <v>12</v>
      </c>
      <c r="B49" s="226" t="s">
        <v>205</v>
      </c>
      <c r="C49" s="238" t="s">
        <v>308</v>
      </c>
      <c r="D49" s="227" t="s">
        <v>166</v>
      </c>
      <c r="E49" s="228">
        <v>0.31200000000000006</v>
      </c>
      <c r="F49" s="229"/>
      <c r="G49" s="230">
        <f>ROUND(E49*F49,2)</f>
        <v>0</v>
      </c>
      <c r="H49" s="229"/>
      <c r="I49" s="230">
        <f>ROUND(E49*H49,2)</f>
        <v>0</v>
      </c>
      <c r="J49" s="229"/>
      <c r="K49" s="230">
        <f>ROUND(E49*J49,2)</f>
        <v>0</v>
      </c>
      <c r="L49" s="230">
        <v>21</v>
      </c>
      <c r="M49" s="230">
        <f>G49*(1+L49/100)</f>
        <v>0</v>
      </c>
      <c r="N49" s="230">
        <v>2.5856000000000003</v>
      </c>
      <c r="O49" s="230">
        <f>ROUND(E49*N49,2)</f>
        <v>0.81</v>
      </c>
      <c r="P49" s="230">
        <v>0</v>
      </c>
      <c r="Q49" s="230">
        <f>ROUND(E49*P49,2)</f>
        <v>0</v>
      </c>
      <c r="R49" s="230" t="s">
        <v>207</v>
      </c>
      <c r="S49" s="230" t="s">
        <v>107</v>
      </c>
      <c r="T49" s="231" t="s">
        <v>145</v>
      </c>
      <c r="U49" s="217">
        <v>0.52900000000000003</v>
      </c>
      <c r="V49" s="217">
        <f>ROUND(E49*U49,2)</f>
        <v>0.17</v>
      </c>
      <c r="W49" s="217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132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ht="22.5" outlineLevel="1" x14ac:dyDescent="0.2">
      <c r="A50" s="215"/>
      <c r="B50" s="216"/>
      <c r="C50" s="250" t="s">
        <v>208</v>
      </c>
      <c r="D50" s="247"/>
      <c r="E50" s="247"/>
      <c r="F50" s="247"/>
      <c r="G50" s="247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134</v>
      </c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33" t="str">
        <f>C50</f>
        <v>ve výkopu zapaženém nebo nezapaženém, popř. nad terénem z betonu prostého, z cementů portladských a struskoportladských, z cementů síranovzdorných,</v>
      </c>
      <c r="BB50" s="208"/>
      <c r="BC50" s="208"/>
      <c r="BD50" s="208"/>
      <c r="BE50" s="208"/>
      <c r="BF50" s="208"/>
      <c r="BG50" s="208"/>
      <c r="BH50" s="208"/>
    </row>
    <row r="51" spans="1:60" outlineLevel="1" x14ac:dyDescent="0.2">
      <c r="A51" s="215"/>
      <c r="B51" s="216"/>
      <c r="C51" s="251" t="s">
        <v>309</v>
      </c>
      <c r="D51" s="245"/>
      <c r="E51" s="246">
        <v>0.31200000000000006</v>
      </c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136</v>
      </c>
      <c r="AH51" s="208">
        <v>0</v>
      </c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 x14ac:dyDescent="0.2">
      <c r="A52" s="215"/>
      <c r="B52" s="216"/>
      <c r="C52" s="241"/>
      <c r="D52" s="235"/>
      <c r="E52" s="235"/>
      <c r="F52" s="235"/>
      <c r="G52" s="235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112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">
      <c r="A53" s="225">
        <v>13</v>
      </c>
      <c r="B53" s="226" t="s">
        <v>210</v>
      </c>
      <c r="C53" s="238" t="s">
        <v>310</v>
      </c>
      <c r="D53" s="227" t="s">
        <v>129</v>
      </c>
      <c r="E53" s="228">
        <v>1.9500000000000002</v>
      </c>
      <c r="F53" s="229"/>
      <c r="G53" s="230">
        <f>ROUND(E53*F53,2)</f>
        <v>0</v>
      </c>
      <c r="H53" s="229"/>
      <c r="I53" s="230">
        <f>ROUND(E53*H53,2)</f>
        <v>0</v>
      </c>
      <c r="J53" s="229"/>
      <c r="K53" s="230">
        <f>ROUND(E53*J53,2)</f>
        <v>0</v>
      </c>
      <c r="L53" s="230">
        <v>21</v>
      </c>
      <c r="M53" s="230">
        <f>G53*(1+L53/100)</f>
        <v>0</v>
      </c>
      <c r="N53" s="230">
        <v>2.0000000000000001E-4</v>
      </c>
      <c r="O53" s="230">
        <f>ROUND(E53*N53,2)</f>
        <v>0</v>
      </c>
      <c r="P53" s="230">
        <v>0</v>
      </c>
      <c r="Q53" s="230">
        <f>ROUND(E53*P53,2)</f>
        <v>0</v>
      </c>
      <c r="R53" s="230" t="s">
        <v>207</v>
      </c>
      <c r="S53" s="230" t="s">
        <v>107</v>
      </c>
      <c r="T53" s="231" t="s">
        <v>145</v>
      </c>
      <c r="U53" s="217">
        <v>0.45</v>
      </c>
      <c r="V53" s="217">
        <f>ROUND(E53*U53,2)</f>
        <v>0.88</v>
      </c>
      <c r="W53" s="217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132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 x14ac:dyDescent="0.2">
      <c r="A54" s="215"/>
      <c r="B54" s="216"/>
      <c r="C54" s="251" t="s">
        <v>311</v>
      </c>
      <c r="D54" s="245"/>
      <c r="E54" s="246">
        <v>1.9500000000000002</v>
      </c>
      <c r="F54" s="217"/>
      <c r="G54" s="217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136</v>
      </c>
      <c r="AH54" s="208">
        <v>0</v>
      </c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">
      <c r="A55" s="215"/>
      <c r="B55" s="216"/>
      <c r="C55" s="241"/>
      <c r="D55" s="235"/>
      <c r="E55" s="235"/>
      <c r="F55" s="235"/>
      <c r="G55" s="235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112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">
      <c r="A56" s="225">
        <v>14</v>
      </c>
      <c r="B56" s="226" t="s">
        <v>213</v>
      </c>
      <c r="C56" s="238" t="s">
        <v>312</v>
      </c>
      <c r="D56" s="227" t="s">
        <v>129</v>
      </c>
      <c r="E56" s="228">
        <v>1.9500000000000002</v>
      </c>
      <c r="F56" s="229"/>
      <c r="G56" s="230">
        <f>ROUND(E56*F56,2)</f>
        <v>0</v>
      </c>
      <c r="H56" s="229"/>
      <c r="I56" s="230">
        <f>ROUND(E56*H56,2)</f>
        <v>0</v>
      </c>
      <c r="J56" s="229"/>
      <c r="K56" s="230">
        <f>ROUND(E56*J56,2)</f>
        <v>0</v>
      </c>
      <c r="L56" s="230">
        <v>21</v>
      </c>
      <c r="M56" s="230">
        <f>G56*(1+L56/100)</f>
        <v>0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0" t="s">
        <v>207</v>
      </c>
      <c r="S56" s="230" t="s">
        <v>107</v>
      </c>
      <c r="T56" s="231" t="s">
        <v>145</v>
      </c>
      <c r="U56" s="217">
        <v>0.32</v>
      </c>
      <c r="V56" s="217">
        <f>ROUND(E56*U56,2)</f>
        <v>0.62</v>
      </c>
      <c r="W56" s="217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132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 x14ac:dyDescent="0.2">
      <c r="A57" s="215"/>
      <c r="B57" s="216"/>
      <c r="C57" s="253"/>
      <c r="D57" s="249"/>
      <c r="E57" s="249"/>
      <c r="F57" s="249"/>
      <c r="G57" s="249"/>
      <c r="H57" s="217"/>
      <c r="I57" s="217"/>
      <c r="J57" s="217"/>
      <c r="K57" s="217"/>
      <c r="L57" s="217"/>
      <c r="M57" s="217"/>
      <c r="N57" s="217"/>
      <c r="O57" s="217"/>
      <c r="P57" s="217"/>
      <c r="Q57" s="217"/>
      <c r="R57" s="217"/>
      <c r="S57" s="217"/>
      <c r="T57" s="217"/>
      <c r="U57" s="217"/>
      <c r="V57" s="217"/>
      <c r="W57" s="217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112</v>
      </c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x14ac:dyDescent="0.2">
      <c r="A58" s="219" t="s">
        <v>102</v>
      </c>
      <c r="B58" s="220" t="s">
        <v>63</v>
      </c>
      <c r="C58" s="237" t="s">
        <v>64</v>
      </c>
      <c r="D58" s="221"/>
      <c r="E58" s="222"/>
      <c r="F58" s="223"/>
      <c r="G58" s="223">
        <f>SUMIF(AG59:AG83,"&lt;&gt;NOR",G59:G83)</f>
        <v>0</v>
      </c>
      <c r="H58" s="223"/>
      <c r="I58" s="223">
        <f>SUM(I59:I83)</f>
        <v>0</v>
      </c>
      <c r="J58" s="223"/>
      <c r="K58" s="223">
        <f>SUM(K59:K83)</f>
        <v>0</v>
      </c>
      <c r="L58" s="223"/>
      <c r="M58" s="223">
        <f>SUM(M59:M83)</f>
        <v>0</v>
      </c>
      <c r="N58" s="223"/>
      <c r="O58" s="223">
        <f>SUM(O59:O83)</f>
        <v>19.21</v>
      </c>
      <c r="P58" s="223"/>
      <c r="Q58" s="223">
        <f>SUM(Q59:Q83)</f>
        <v>0</v>
      </c>
      <c r="R58" s="223"/>
      <c r="S58" s="223"/>
      <c r="T58" s="224"/>
      <c r="U58" s="218"/>
      <c r="V58" s="218">
        <f>SUM(V59:V83)</f>
        <v>25.250000000000004</v>
      </c>
      <c r="W58" s="218"/>
      <c r="AG58" t="s">
        <v>103</v>
      </c>
    </row>
    <row r="59" spans="1:60" ht="22.5" outlineLevel="1" x14ac:dyDescent="0.2">
      <c r="A59" s="225">
        <v>15</v>
      </c>
      <c r="B59" s="226" t="s">
        <v>215</v>
      </c>
      <c r="C59" s="238" t="s">
        <v>313</v>
      </c>
      <c r="D59" s="227" t="s">
        <v>217</v>
      </c>
      <c r="E59" s="228">
        <v>8.8650000000000007E-2</v>
      </c>
      <c r="F59" s="229"/>
      <c r="G59" s="230">
        <f>ROUND(E59*F59,2)</f>
        <v>0</v>
      </c>
      <c r="H59" s="229"/>
      <c r="I59" s="230">
        <f>ROUND(E59*H59,2)</f>
        <v>0</v>
      </c>
      <c r="J59" s="229"/>
      <c r="K59" s="230">
        <f>ROUND(E59*J59,2)</f>
        <v>0</v>
      </c>
      <c r="L59" s="230">
        <v>21</v>
      </c>
      <c r="M59" s="230">
        <f>G59*(1+L59/100)</f>
        <v>0</v>
      </c>
      <c r="N59" s="230">
        <v>1.05844</v>
      </c>
      <c r="O59" s="230">
        <f>ROUND(E59*N59,2)</f>
        <v>0.09</v>
      </c>
      <c r="P59" s="230">
        <v>0</v>
      </c>
      <c r="Q59" s="230">
        <f>ROUND(E59*P59,2)</f>
        <v>0</v>
      </c>
      <c r="R59" s="230" t="s">
        <v>218</v>
      </c>
      <c r="S59" s="230" t="s">
        <v>107</v>
      </c>
      <c r="T59" s="231" t="s">
        <v>145</v>
      </c>
      <c r="U59" s="217">
        <v>22.816500000000001</v>
      </c>
      <c r="V59" s="217">
        <f>ROUND(E59*U59,2)</f>
        <v>2.02</v>
      </c>
      <c r="W59" s="217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132</v>
      </c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 x14ac:dyDescent="0.2">
      <c r="A60" s="215"/>
      <c r="B60" s="216"/>
      <c r="C60" s="251" t="s">
        <v>314</v>
      </c>
      <c r="D60" s="245"/>
      <c r="E60" s="246">
        <v>8.3460000000000006E-2</v>
      </c>
      <c r="F60" s="217"/>
      <c r="G60" s="217"/>
      <c r="H60" s="217"/>
      <c r="I60" s="217"/>
      <c r="J60" s="217"/>
      <c r="K60" s="217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136</v>
      </c>
      <c r="AH60" s="208">
        <v>0</v>
      </c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 x14ac:dyDescent="0.2">
      <c r="A61" s="215"/>
      <c r="B61" s="216"/>
      <c r="C61" s="251" t="s">
        <v>315</v>
      </c>
      <c r="D61" s="245"/>
      <c r="E61" s="246">
        <v>5.1800000000000006E-3</v>
      </c>
      <c r="F61" s="217"/>
      <c r="G61" s="217"/>
      <c r="H61" s="217"/>
      <c r="I61" s="217"/>
      <c r="J61" s="217"/>
      <c r="K61" s="217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7"/>
      <c r="W61" s="217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136</v>
      </c>
      <c r="AH61" s="208">
        <v>0</v>
      </c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 x14ac:dyDescent="0.2">
      <c r="A62" s="215"/>
      <c r="B62" s="216"/>
      <c r="C62" s="241"/>
      <c r="D62" s="235"/>
      <c r="E62" s="235"/>
      <c r="F62" s="235"/>
      <c r="G62" s="235"/>
      <c r="H62" s="217"/>
      <c r="I62" s="217"/>
      <c r="J62" s="217"/>
      <c r="K62" s="217"/>
      <c r="L62" s="217"/>
      <c r="M62" s="217"/>
      <c r="N62" s="217"/>
      <c r="O62" s="217"/>
      <c r="P62" s="217"/>
      <c r="Q62" s="217"/>
      <c r="R62" s="217"/>
      <c r="S62" s="217"/>
      <c r="T62" s="217"/>
      <c r="U62" s="217"/>
      <c r="V62" s="217"/>
      <c r="W62" s="217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112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 x14ac:dyDescent="0.2">
      <c r="A63" s="225">
        <v>16</v>
      </c>
      <c r="B63" s="226" t="s">
        <v>221</v>
      </c>
      <c r="C63" s="238" t="s">
        <v>222</v>
      </c>
      <c r="D63" s="227" t="s">
        <v>129</v>
      </c>
      <c r="E63" s="228">
        <v>12.304</v>
      </c>
      <c r="F63" s="229"/>
      <c r="G63" s="230">
        <f>ROUND(E63*F63,2)</f>
        <v>0</v>
      </c>
      <c r="H63" s="229"/>
      <c r="I63" s="230">
        <f>ROUND(E63*H63,2)</f>
        <v>0</v>
      </c>
      <c r="J63" s="229"/>
      <c r="K63" s="230">
        <f>ROUND(E63*J63,2)</f>
        <v>0</v>
      </c>
      <c r="L63" s="230">
        <v>21</v>
      </c>
      <c r="M63" s="230">
        <f>G63*(1+L63/100)</f>
        <v>0</v>
      </c>
      <c r="N63" s="230">
        <v>0.39375000000000004</v>
      </c>
      <c r="O63" s="230">
        <f>ROUND(E63*N63,2)</f>
        <v>4.84</v>
      </c>
      <c r="P63" s="230">
        <v>0</v>
      </c>
      <c r="Q63" s="230">
        <f>ROUND(E63*P63,2)</f>
        <v>0</v>
      </c>
      <c r="R63" s="230"/>
      <c r="S63" s="230" t="s">
        <v>107</v>
      </c>
      <c r="T63" s="231" t="s">
        <v>145</v>
      </c>
      <c r="U63" s="217">
        <v>0.24800000000000003</v>
      </c>
      <c r="V63" s="217">
        <f>ROUND(E63*U63,2)</f>
        <v>3.05</v>
      </c>
      <c r="W63" s="217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132</v>
      </c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 x14ac:dyDescent="0.2">
      <c r="A64" s="215"/>
      <c r="B64" s="216"/>
      <c r="C64" s="251" t="s">
        <v>316</v>
      </c>
      <c r="D64" s="245"/>
      <c r="E64" s="246">
        <v>0.68400000000000005</v>
      </c>
      <c r="F64" s="217"/>
      <c r="G64" s="217"/>
      <c r="H64" s="217"/>
      <c r="I64" s="217"/>
      <c r="J64" s="217"/>
      <c r="K64" s="217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7"/>
      <c r="W64" s="217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136</v>
      </c>
      <c r="AH64" s="208">
        <v>0</v>
      </c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 x14ac:dyDescent="0.2">
      <c r="A65" s="215"/>
      <c r="B65" s="216"/>
      <c r="C65" s="251" t="s">
        <v>317</v>
      </c>
      <c r="D65" s="245"/>
      <c r="E65" s="246">
        <v>11.620000000000001</v>
      </c>
      <c r="F65" s="217"/>
      <c r="G65" s="217"/>
      <c r="H65" s="217"/>
      <c r="I65" s="217"/>
      <c r="J65" s="217"/>
      <c r="K65" s="217"/>
      <c r="L65" s="217"/>
      <c r="M65" s="217"/>
      <c r="N65" s="217"/>
      <c r="O65" s="217"/>
      <c r="P65" s="217"/>
      <c r="Q65" s="217"/>
      <c r="R65" s="217"/>
      <c r="S65" s="217"/>
      <c r="T65" s="217"/>
      <c r="U65" s="217"/>
      <c r="V65" s="217"/>
      <c r="W65" s="217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136</v>
      </c>
      <c r="AH65" s="208">
        <v>0</v>
      </c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 x14ac:dyDescent="0.2">
      <c r="A66" s="215"/>
      <c r="B66" s="216"/>
      <c r="C66" s="241"/>
      <c r="D66" s="235"/>
      <c r="E66" s="235"/>
      <c r="F66" s="235"/>
      <c r="G66" s="235"/>
      <c r="H66" s="217"/>
      <c r="I66" s="217"/>
      <c r="J66" s="217"/>
      <c r="K66" s="217"/>
      <c r="L66" s="217"/>
      <c r="M66" s="217"/>
      <c r="N66" s="217"/>
      <c r="O66" s="217"/>
      <c r="P66" s="217"/>
      <c r="Q66" s="217"/>
      <c r="R66" s="217"/>
      <c r="S66" s="217"/>
      <c r="T66" s="217"/>
      <c r="U66" s="217"/>
      <c r="V66" s="217"/>
      <c r="W66" s="217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112</v>
      </c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 x14ac:dyDescent="0.2">
      <c r="A67" s="225">
        <v>17</v>
      </c>
      <c r="B67" s="226" t="s">
        <v>226</v>
      </c>
      <c r="C67" s="238" t="s">
        <v>227</v>
      </c>
      <c r="D67" s="227" t="s">
        <v>129</v>
      </c>
      <c r="E67" s="228">
        <v>3.8880000000000003</v>
      </c>
      <c r="F67" s="229"/>
      <c r="G67" s="230">
        <f>ROUND(E67*F67,2)</f>
        <v>0</v>
      </c>
      <c r="H67" s="229"/>
      <c r="I67" s="230">
        <f>ROUND(E67*H67,2)</f>
        <v>0</v>
      </c>
      <c r="J67" s="229"/>
      <c r="K67" s="230">
        <f>ROUND(E67*J67,2)</f>
        <v>0</v>
      </c>
      <c r="L67" s="230">
        <v>21</v>
      </c>
      <c r="M67" s="230">
        <f>G67*(1+L67/100)</f>
        <v>0</v>
      </c>
      <c r="N67" s="230">
        <v>0.52500000000000002</v>
      </c>
      <c r="O67" s="230">
        <f>ROUND(E67*N67,2)</f>
        <v>2.04</v>
      </c>
      <c r="P67" s="230">
        <v>0</v>
      </c>
      <c r="Q67" s="230">
        <f>ROUND(E67*P67,2)</f>
        <v>0</v>
      </c>
      <c r="R67" s="230"/>
      <c r="S67" s="230" t="s">
        <v>107</v>
      </c>
      <c r="T67" s="231" t="s">
        <v>145</v>
      </c>
      <c r="U67" s="217">
        <v>0.33</v>
      </c>
      <c r="V67" s="217">
        <f>ROUND(E67*U67,2)</f>
        <v>1.28</v>
      </c>
      <c r="W67" s="217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132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 x14ac:dyDescent="0.2">
      <c r="A68" s="215"/>
      <c r="B68" s="216"/>
      <c r="C68" s="251" t="s">
        <v>318</v>
      </c>
      <c r="D68" s="245"/>
      <c r="E68" s="246">
        <v>3.8880000000000003</v>
      </c>
      <c r="F68" s="217"/>
      <c r="G68" s="217"/>
      <c r="H68" s="217"/>
      <c r="I68" s="217"/>
      <c r="J68" s="217"/>
      <c r="K68" s="217"/>
      <c r="L68" s="217"/>
      <c r="M68" s="217"/>
      <c r="N68" s="217"/>
      <c r="O68" s="217"/>
      <c r="P68" s="217"/>
      <c r="Q68" s="217"/>
      <c r="R68" s="217"/>
      <c r="S68" s="217"/>
      <c r="T68" s="217"/>
      <c r="U68" s="217"/>
      <c r="V68" s="217"/>
      <c r="W68" s="217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136</v>
      </c>
      <c r="AH68" s="208">
        <v>0</v>
      </c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 x14ac:dyDescent="0.2">
      <c r="A69" s="215"/>
      <c r="B69" s="216"/>
      <c r="C69" s="241"/>
      <c r="D69" s="235"/>
      <c r="E69" s="235"/>
      <c r="F69" s="235"/>
      <c r="G69" s="235"/>
      <c r="H69" s="217"/>
      <c r="I69" s="217"/>
      <c r="J69" s="217"/>
      <c r="K69" s="217"/>
      <c r="L69" s="217"/>
      <c r="M69" s="217"/>
      <c r="N69" s="217"/>
      <c r="O69" s="217"/>
      <c r="P69" s="217"/>
      <c r="Q69" s="217"/>
      <c r="R69" s="217"/>
      <c r="S69" s="217"/>
      <c r="T69" s="217"/>
      <c r="U69" s="217"/>
      <c r="V69" s="217"/>
      <c r="W69" s="217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112</v>
      </c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 x14ac:dyDescent="0.2">
      <c r="A70" s="225">
        <v>18</v>
      </c>
      <c r="B70" s="226" t="s">
        <v>229</v>
      </c>
      <c r="C70" s="238" t="s">
        <v>230</v>
      </c>
      <c r="D70" s="227" t="s">
        <v>166</v>
      </c>
      <c r="E70" s="228">
        <v>0.24840000000000001</v>
      </c>
      <c r="F70" s="229"/>
      <c r="G70" s="230">
        <f>ROUND(E70*F70,2)</f>
        <v>0</v>
      </c>
      <c r="H70" s="229"/>
      <c r="I70" s="230">
        <f>ROUND(E70*H70,2)</f>
        <v>0</v>
      </c>
      <c r="J70" s="229"/>
      <c r="K70" s="230">
        <f>ROUND(E70*J70,2)</f>
        <v>0</v>
      </c>
      <c r="L70" s="230">
        <v>21</v>
      </c>
      <c r="M70" s="230">
        <f>G70*(1+L70/100)</f>
        <v>0</v>
      </c>
      <c r="N70" s="230">
        <v>2.5649700000000002</v>
      </c>
      <c r="O70" s="230">
        <f>ROUND(E70*N70,2)</f>
        <v>0.64</v>
      </c>
      <c r="P70" s="230">
        <v>0</v>
      </c>
      <c r="Q70" s="230">
        <f>ROUND(E70*P70,2)</f>
        <v>0</v>
      </c>
      <c r="R70" s="230"/>
      <c r="S70" s="230" t="s">
        <v>107</v>
      </c>
      <c r="T70" s="231" t="s">
        <v>145</v>
      </c>
      <c r="U70" s="217">
        <v>2.3010000000000002</v>
      </c>
      <c r="V70" s="217">
        <f>ROUND(E70*U70,2)</f>
        <v>0.56999999999999995</v>
      </c>
      <c r="W70" s="217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132</v>
      </c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 x14ac:dyDescent="0.2">
      <c r="A71" s="215"/>
      <c r="B71" s="216"/>
      <c r="C71" s="239" t="s">
        <v>231</v>
      </c>
      <c r="D71" s="232"/>
      <c r="E71" s="232"/>
      <c r="F71" s="232"/>
      <c r="G71" s="232"/>
      <c r="H71" s="217"/>
      <c r="I71" s="217"/>
      <c r="J71" s="217"/>
      <c r="K71" s="217"/>
      <c r="L71" s="217"/>
      <c r="M71" s="217"/>
      <c r="N71" s="217"/>
      <c r="O71" s="217"/>
      <c r="P71" s="217"/>
      <c r="Q71" s="217"/>
      <c r="R71" s="217"/>
      <c r="S71" s="217"/>
      <c r="T71" s="217"/>
      <c r="U71" s="217"/>
      <c r="V71" s="217"/>
      <c r="W71" s="217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110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 x14ac:dyDescent="0.2">
      <c r="A72" s="215"/>
      <c r="B72" s="216"/>
      <c r="C72" s="251" t="s">
        <v>319</v>
      </c>
      <c r="D72" s="245"/>
      <c r="E72" s="246">
        <v>0.24840000000000001</v>
      </c>
      <c r="F72" s="217"/>
      <c r="G72" s="217"/>
      <c r="H72" s="217"/>
      <c r="I72" s="217"/>
      <c r="J72" s="217"/>
      <c r="K72" s="217"/>
      <c r="L72" s="217"/>
      <c r="M72" s="217"/>
      <c r="N72" s="217"/>
      <c r="O72" s="217"/>
      <c r="P72" s="217"/>
      <c r="Q72" s="217"/>
      <c r="R72" s="217"/>
      <c r="S72" s="217"/>
      <c r="T72" s="217"/>
      <c r="U72" s="217"/>
      <c r="V72" s="217"/>
      <c r="W72" s="217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136</v>
      </c>
      <c r="AH72" s="208">
        <v>0</v>
      </c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 x14ac:dyDescent="0.2">
      <c r="A73" s="215"/>
      <c r="B73" s="216"/>
      <c r="C73" s="241"/>
      <c r="D73" s="235"/>
      <c r="E73" s="235"/>
      <c r="F73" s="235"/>
      <c r="G73" s="235"/>
      <c r="H73" s="217"/>
      <c r="I73" s="217"/>
      <c r="J73" s="217"/>
      <c r="K73" s="217"/>
      <c r="L73" s="217"/>
      <c r="M73" s="217"/>
      <c r="N73" s="217"/>
      <c r="O73" s="217"/>
      <c r="P73" s="217"/>
      <c r="Q73" s="217"/>
      <c r="R73" s="217"/>
      <c r="S73" s="217"/>
      <c r="T73" s="217"/>
      <c r="U73" s="217"/>
      <c r="V73" s="217"/>
      <c r="W73" s="217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112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 x14ac:dyDescent="0.2">
      <c r="A74" s="225">
        <v>19</v>
      </c>
      <c r="B74" s="226" t="s">
        <v>233</v>
      </c>
      <c r="C74" s="238" t="s">
        <v>234</v>
      </c>
      <c r="D74" s="227" t="s">
        <v>129</v>
      </c>
      <c r="E74" s="228">
        <v>11.170000000000002</v>
      </c>
      <c r="F74" s="229"/>
      <c r="G74" s="230">
        <f>ROUND(E74*F74,2)</f>
        <v>0</v>
      </c>
      <c r="H74" s="229"/>
      <c r="I74" s="230">
        <f>ROUND(E74*H74,2)</f>
        <v>0</v>
      </c>
      <c r="J74" s="229"/>
      <c r="K74" s="230">
        <f>ROUND(E74*J74,2)</f>
        <v>0</v>
      </c>
      <c r="L74" s="230">
        <v>21</v>
      </c>
      <c r="M74" s="230">
        <f>G74*(1+L74/100)</f>
        <v>0</v>
      </c>
      <c r="N74" s="230">
        <v>0.7419</v>
      </c>
      <c r="O74" s="230">
        <f>ROUND(E74*N74,2)</f>
        <v>8.2899999999999991</v>
      </c>
      <c r="P74" s="230">
        <v>0</v>
      </c>
      <c r="Q74" s="230">
        <f>ROUND(E74*P74,2)</f>
        <v>0</v>
      </c>
      <c r="R74" s="230"/>
      <c r="S74" s="230" t="s">
        <v>107</v>
      </c>
      <c r="T74" s="231" t="s">
        <v>108</v>
      </c>
      <c r="U74" s="217">
        <v>1.1910000000000001</v>
      </c>
      <c r="V74" s="217">
        <f>ROUND(E74*U74,2)</f>
        <v>13.3</v>
      </c>
      <c r="W74" s="217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132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 x14ac:dyDescent="0.2">
      <c r="A75" s="215"/>
      <c r="B75" s="216"/>
      <c r="C75" s="253"/>
      <c r="D75" s="249"/>
      <c r="E75" s="249"/>
      <c r="F75" s="249"/>
      <c r="G75" s="249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  <c r="W75" s="217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112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 x14ac:dyDescent="0.2">
      <c r="A76" s="225">
        <v>20</v>
      </c>
      <c r="B76" s="226" t="s">
        <v>320</v>
      </c>
      <c r="C76" s="238" t="s">
        <v>321</v>
      </c>
      <c r="D76" s="227" t="s">
        <v>129</v>
      </c>
      <c r="E76" s="228">
        <v>3.24</v>
      </c>
      <c r="F76" s="229"/>
      <c r="G76" s="230">
        <f>ROUND(E76*F76,2)</f>
        <v>0</v>
      </c>
      <c r="H76" s="229"/>
      <c r="I76" s="230">
        <f>ROUND(E76*H76,2)</f>
        <v>0</v>
      </c>
      <c r="J76" s="229"/>
      <c r="K76" s="230">
        <f>ROUND(E76*J76,2)</f>
        <v>0</v>
      </c>
      <c r="L76" s="230">
        <v>21</v>
      </c>
      <c r="M76" s="230">
        <f>G76*(1+L76/100)</f>
        <v>0</v>
      </c>
      <c r="N76" s="230">
        <v>0.46458000000000005</v>
      </c>
      <c r="O76" s="230">
        <f>ROUND(E76*N76,2)</f>
        <v>1.51</v>
      </c>
      <c r="P76" s="230">
        <v>0</v>
      </c>
      <c r="Q76" s="230">
        <f>ROUND(E76*P76,2)</f>
        <v>0</v>
      </c>
      <c r="R76" s="230"/>
      <c r="S76" s="230" t="s">
        <v>241</v>
      </c>
      <c r="T76" s="231" t="s">
        <v>145</v>
      </c>
      <c r="U76" s="217">
        <v>1.5510000000000002</v>
      </c>
      <c r="V76" s="217">
        <f>ROUND(E76*U76,2)</f>
        <v>5.03</v>
      </c>
      <c r="W76" s="217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132</v>
      </c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 x14ac:dyDescent="0.2">
      <c r="A77" s="215"/>
      <c r="B77" s="216"/>
      <c r="C77" s="239" t="s">
        <v>322</v>
      </c>
      <c r="D77" s="232"/>
      <c r="E77" s="232"/>
      <c r="F77" s="232"/>
      <c r="G77" s="232"/>
      <c r="H77" s="217"/>
      <c r="I77" s="217"/>
      <c r="J77" s="217"/>
      <c r="K77" s="217"/>
      <c r="L77" s="217"/>
      <c r="M77" s="217"/>
      <c r="N77" s="217"/>
      <c r="O77" s="217"/>
      <c r="P77" s="217"/>
      <c r="Q77" s="217"/>
      <c r="R77" s="217"/>
      <c r="S77" s="217"/>
      <c r="T77" s="217"/>
      <c r="U77" s="217"/>
      <c r="V77" s="217"/>
      <c r="W77" s="217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110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 x14ac:dyDescent="0.2">
      <c r="A78" s="215"/>
      <c r="B78" s="216"/>
      <c r="C78" s="251" t="s">
        <v>323</v>
      </c>
      <c r="D78" s="245"/>
      <c r="E78" s="246">
        <v>3.24</v>
      </c>
      <c r="F78" s="217"/>
      <c r="G78" s="217"/>
      <c r="H78" s="217"/>
      <c r="I78" s="217"/>
      <c r="J78" s="217"/>
      <c r="K78" s="217"/>
      <c r="L78" s="217"/>
      <c r="M78" s="217"/>
      <c r="N78" s="217"/>
      <c r="O78" s="217"/>
      <c r="P78" s="217"/>
      <c r="Q78" s="217"/>
      <c r="R78" s="217"/>
      <c r="S78" s="217"/>
      <c r="T78" s="217"/>
      <c r="U78" s="217"/>
      <c r="V78" s="217"/>
      <c r="W78" s="217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136</v>
      </c>
      <c r="AH78" s="208">
        <v>0</v>
      </c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outlineLevel="1" x14ac:dyDescent="0.2">
      <c r="A79" s="215"/>
      <c r="B79" s="216"/>
      <c r="C79" s="241"/>
      <c r="D79" s="235"/>
      <c r="E79" s="235"/>
      <c r="F79" s="235"/>
      <c r="G79" s="235"/>
      <c r="H79" s="217"/>
      <c r="I79" s="217"/>
      <c r="J79" s="217"/>
      <c r="K79" s="217"/>
      <c r="L79" s="217"/>
      <c r="M79" s="217"/>
      <c r="N79" s="217"/>
      <c r="O79" s="217"/>
      <c r="P79" s="217"/>
      <c r="Q79" s="217"/>
      <c r="R79" s="217"/>
      <c r="S79" s="217"/>
      <c r="T79" s="217"/>
      <c r="U79" s="217"/>
      <c r="V79" s="217"/>
      <c r="W79" s="217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112</v>
      </c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 x14ac:dyDescent="0.2">
      <c r="A80" s="225">
        <v>21</v>
      </c>
      <c r="B80" s="226" t="s">
        <v>246</v>
      </c>
      <c r="C80" s="238" t="s">
        <v>324</v>
      </c>
      <c r="D80" s="227" t="s">
        <v>144</v>
      </c>
      <c r="E80" s="228">
        <v>8</v>
      </c>
      <c r="F80" s="229"/>
      <c r="G80" s="230">
        <f>ROUND(E80*F80,2)</f>
        <v>0</v>
      </c>
      <c r="H80" s="229"/>
      <c r="I80" s="230">
        <f>ROUND(E80*H80,2)</f>
        <v>0</v>
      </c>
      <c r="J80" s="229"/>
      <c r="K80" s="230">
        <f>ROUND(E80*J80,2)</f>
        <v>0</v>
      </c>
      <c r="L80" s="230">
        <v>21</v>
      </c>
      <c r="M80" s="230">
        <f>G80*(1+L80/100)</f>
        <v>0</v>
      </c>
      <c r="N80" s="230">
        <v>0.15000000000000002</v>
      </c>
      <c r="O80" s="230">
        <f>ROUND(E80*N80,2)</f>
        <v>1.2</v>
      </c>
      <c r="P80" s="230">
        <v>0</v>
      </c>
      <c r="Q80" s="230">
        <f>ROUND(E80*P80,2)</f>
        <v>0</v>
      </c>
      <c r="R80" s="230"/>
      <c r="S80" s="230" t="s">
        <v>241</v>
      </c>
      <c r="T80" s="231" t="s">
        <v>108</v>
      </c>
      <c r="U80" s="217">
        <v>0</v>
      </c>
      <c r="V80" s="217">
        <f>ROUND(E80*U80,2)</f>
        <v>0</v>
      </c>
      <c r="W80" s="217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203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 x14ac:dyDescent="0.2">
      <c r="A81" s="215"/>
      <c r="B81" s="216"/>
      <c r="C81" s="253"/>
      <c r="D81" s="249"/>
      <c r="E81" s="249"/>
      <c r="F81" s="249"/>
      <c r="G81" s="249"/>
      <c r="H81" s="217"/>
      <c r="I81" s="217"/>
      <c r="J81" s="217"/>
      <c r="K81" s="217"/>
      <c r="L81" s="217"/>
      <c r="M81" s="217"/>
      <c r="N81" s="217"/>
      <c r="O81" s="217"/>
      <c r="P81" s="217"/>
      <c r="Q81" s="217"/>
      <c r="R81" s="217"/>
      <c r="S81" s="217"/>
      <c r="T81" s="217"/>
      <c r="U81" s="217"/>
      <c r="V81" s="217"/>
      <c r="W81" s="217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112</v>
      </c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outlineLevel="1" x14ac:dyDescent="0.2">
      <c r="A82" s="225">
        <v>22</v>
      </c>
      <c r="B82" s="226" t="s">
        <v>248</v>
      </c>
      <c r="C82" s="238" t="s">
        <v>325</v>
      </c>
      <c r="D82" s="227" t="s">
        <v>144</v>
      </c>
      <c r="E82" s="228">
        <v>4</v>
      </c>
      <c r="F82" s="229"/>
      <c r="G82" s="230">
        <f>ROUND(E82*F82,2)</f>
        <v>0</v>
      </c>
      <c r="H82" s="229"/>
      <c r="I82" s="230">
        <f>ROUND(E82*H82,2)</f>
        <v>0</v>
      </c>
      <c r="J82" s="229"/>
      <c r="K82" s="230">
        <f>ROUND(E82*J82,2)</f>
        <v>0</v>
      </c>
      <c r="L82" s="230">
        <v>21</v>
      </c>
      <c r="M82" s="230">
        <f>G82*(1+L82/100)</f>
        <v>0</v>
      </c>
      <c r="N82" s="230">
        <v>0.15000000000000002</v>
      </c>
      <c r="O82" s="230">
        <f>ROUND(E82*N82,2)</f>
        <v>0.6</v>
      </c>
      <c r="P82" s="230">
        <v>0</v>
      </c>
      <c r="Q82" s="230">
        <f>ROUND(E82*P82,2)</f>
        <v>0</v>
      </c>
      <c r="R82" s="230"/>
      <c r="S82" s="230" t="s">
        <v>241</v>
      </c>
      <c r="T82" s="231" t="s">
        <v>108</v>
      </c>
      <c r="U82" s="217">
        <v>0</v>
      </c>
      <c r="V82" s="217">
        <f>ROUND(E82*U82,2)</f>
        <v>0</v>
      </c>
      <c r="W82" s="217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203</v>
      </c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 x14ac:dyDescent="0.2">
      <c r="A83" s="215"/>
      <c r="B83" s="216"/>
      <c r="C83" s="253"/>
      <c r="D83" s="249"/>
      <c r="E83" s="249"/>
      <c r="F83" s="249"/>
      <c r="G83" s="249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112</v>
      </c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x14ac:dyDescent="0.2">
      <c r="A84" s="219" t="s">
        <v>102</v>
      </c>
      <c r="B84" s="220" t="s">
        <v>65</v>
      </c>
      <c r="C84" s="237" t="s">
        <v>66</v>
      </c>
      <c r="D84" s="221"/>
      <c r="E84" s="222"/>
      <c r="F84" s="223"/>
      <c r="G84" s="223">
        <f>SUMIF(AG85:AG90,"&lt;&gt;NOR",G85:G90)</f>
        <v>0</v>
      </c>
      <c r="H84" s="223"/>
      <c r="I84" s="223">
        <f>SUM(I85:I90)</f>
        <v>0</v>
      </c>
      <c r="J84" s="223"/>
      <c r="K84" s="223">
        <f>SUM(K85:K90)</f>
        <v>0</v>
      </c>
      <c r="L84" s="223"/>
      <c r="M84" s="223">
        <f>SUM(M85:M90)</f>
        <v>0</v>
      </c>
      <c r="N84" s="223"/>
      <c r="O84" s="223">
        <f>SUM(O85:O90)</f>
        <v>0</v>
      </c>
      <c r="P84" s="223"/>
      <c r="Q84" s="223">
        <f>SUM(Q85:Q90)</f>
        <v>13.14</v>
      </c>
      <c r="R84" s="223"/>
      <c r="S84" s="223"/>
      <c r="T84" s="224"/>
      <c r="U84" s="218"/>
      <c r="V84" s="218">
        <f>SUM(V85:V90)</f>
        <v>49.910000000000004</v>
      </c>
      <c r="W84" s="218"/>
      <c r="AG84" t="s">
        <v>103</v>
      </c>
    </row>
    <row r="85" spans="1:60" outlineLevel="1" x14ac:dyDescent="0.2">
      <c r="A85" s="225">
        <v>23</v>
      </c>
      <c r="B85" s="226" t="s">
        <v>254</v>
      </c>
      <c r="C85" s="238" t="s">
        <v>255</v>
      </c>
      <c r="D85" s="227" t="s">
        <v>166</v>
      </c>
      <c r="E85" s="228">
        <v>4.6800000000000006</v>
      </c>
      <c r="F85" s="229"/>
      <c r="G85" s="230">
        <f>ROUND(E85*F85,2)</f>
        <v>0</v>
      </c>
      <c r="H85" s="229"/>
      <c r="I85" s="230">
        <f>ROUND(E85*H85,2)</f>
        <v>0</v>
      </c>
      <c r="J85" s="229"/>
      <c r="K85" s="230">
        <f>ROUND(E85*J85,2)</f>
        <v>0</v>
      </c>
      <c r="L85" s="230">
        <v>21</v>
      </c>
      <c r="M85" s="230">
        <f>G85*(1+L85/100)</f>
        <v>0</v>
      </c>
      <c r="N85" s="230">
        <v>0</v>
      </c>
      <c r="O85" s="230">
        <f>ROUND(E85*N85,2)</f>
        <v>0</v>
      </c>
      <c r="P85" s="230">
        <v>2.6500000000000004</v>
      </c>
      <c r="Q85" s="230">
        <f>ROUND(E85*P85,2)</f>
        <v>12.4</v>
      </c>
      <c r="R85" s="230"/>
      <c r="S85" s="230" t="s">
        <v>107</v>
      </c>
      <c r="T85" s="231" t="s">
        <v>145</v>
      </c>
      <c r="U85" s="217">
        <v>8.6210000000000004</v>
      </c>
      <c r="V85" s="217">
        <f>ROUND(E85*U85,2)</f>
        <v>40.35</v>
      </c>
      <c r="W85" s="217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132</v>
      </c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 x14ac:dyDescent="0.2">
      <c r="A86" s="215"/>
      <c r="B86" s="216"/>
      <c r="C86" s="239" t="s">
        <v>326</v>
      </c>
      <c r="D86" s="232"/>
      <c r="E86" s="232"/>
      <c r="F86" s="232"/>
      <c r="G86" s="232"/>
      <c r="H86" s="217"/>
      <c r="I86" s="217"/>
      <c r="J86" s="217"/>
      <c r="K86" s="217"/>
      <c r="L86" s="217"/>
      <c r="M86" s="217"/>
      <c r="N86" s="217"/>
      <c r="O86" s="217"/>
      <c r="P86" s="217"/>
      <c r="Q86" s="217"/>
      <c r="R86" s="217"/>
      <c r="S86" s="217"/>
      <c r="T86" s="217"/>
      <c r="U86" s="217"/>
      <c r="V86" s="217"/>
      <c r="W86" s="217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110</v>
      </c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33" t="str">
        <f>C86</f>
        <v>Včetně bourání geotextilií, výplně otvorů tvárnic, drenáží, trubek a dilatačních prvků apod. zabudovaných v bouraných konstrukcích.</v>
      </c>
      <c r="BB86" s="208"/>
      <c r="BC86" s="208"/>
      <c r="BD86" s="208"/>
      <c r="BE86" s="208"/>
      <c r="BF86" s="208"/>
      <c r="BG86" s="208"/>
      <c r="BH86" s="208"/>
    </row>
    <row r="87" spans="1:60" outlineLevel="1" x14ac:dyDescent="0.2">
      <c r="A87" s="215"/>
      <c r="B87" s="216"/>
      <c r="C87" s="251" t="s">
        <v>327</v>
      </c>
      <c r="D87" s="245"/>
      <c r="E87" s="246">
        <v>4.6800000000000006</v>
      </c>
      <c r="F87" s="217"/>
      <c r="G87" s="217"/>
      <c r="H87" s="217"/>
      <c r="I87" s="217"/>
      <c r="J87" s="217"/>
      <c r="K87" s="217"/>
      <c r="L87" s="217"/>
      <c r="M87" s="217"/>
      <c r="N87" s="217"/>
      <c r="O87" s="217"/>
      <c r="P87" s="217"/>
      <c r="Q87" s="217"/>
      <c r="R87" s="217"/>
      <c r="S87" s="217"/>
      <c r="T87" s="217"/>
      <c r="U87" s="217"/>
      <c r="V87" s="217"/>
      <c r="W87" s="217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136</v>
      </c>
      <c r="AH87" s="208">
        <v>0</v>
      </c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 x14ac:dyDescent="0.2">
      <c r="A88" s="215"/>
      <c r="B88" s="216"/>
      <c r="C88" s="241"/>
      <c r="D88" s="235"/>
      <c r="E88" s="235"/>
      <c r="F88" s="235"/>
      <c r="G88" s="235"/>
      <c r="H88" s="217"/>
      <c r="I88" s="217"/>
      <c r="J88" s="217"/>
      <c r="K88" s="217"/>
      <c r="L88" s="217"/>
      <c r="M88" s="217"/>
      <c r="N88" s="217"/>
      <c r="O88" s="217"/>
      <c r="P88" s="217"/>
      <c r="Q88" s="217"/>
      <c r="R88" s="217"/>
      <c r="S88" s="217"/>
      <c r="T88" s="217"/>
      <c r="U88" s="217"/>
      <c r="V88" s="217"/>
      <c r="W88" s="217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112</v>
      </c>
      <c r="AH88" s="208"/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 x14ac:dyDescent="0.2">
      <c r="A89" s="225">
        <v>24</v>
      </c>
      <c r="B89" s="226" t="s">
        <v>258</v>
      </c>
      <c r="C89" s="238" t="s">
        <v>259</v>
      </c>
      <c r="D89" s="227" t="s">
        <v>129</v>
      </c>
      <c r="E89" s="228">
        <v>11.170000000000002</v>
      </c>
      <c r="F89" s="229"/>
      <c r="G89" s="230">
        <f>ROUND(E89*F89,2)</f>
        <v>0</v>
      </c>
      <c r="H89" s="229"/>
      <c r="I89" s="230">
        <f>ROUND(E89*H89,2)</f>
        <v>0</v>
      </c>
      <c r="J89" s="229"/>
      <c r="K89" s="230">
        <f>ROUND(E89*J89,2)</f>
        <v>0</v>
      </c>
      <c r="L89" s="230">
        <v>21</v>
      </c>
      <c r="M89" s="230">
        <f>G89*(1+L89/100)</f>
        <v>0</v>
      </c>
      <c r="N89" s="230">
        <v>0</v>
      </c>
      <c r="O89" s="230">
        <f>ROUND(E89*N89,2)</f>
        <v>0</v>
      </c>
      <c r="P89" s="230">
        <v>6.6000000000000003E-2</v>
      </c>
      <c r="Q89" s="230">
        <f>ROUND(E89*P89,2)</f>
        <v>0.74</v>
      </c>
      <c r="R89" s="230" t="s">
        <v>260</v>
      </c>
      <c r="S89" s="230" t="s">
        <v>107</v>
      </c>
      <c r="T89" s="231" t="s">
        <v>145</v>
      </c>
      <c r="U89" s="217">
        <v>0.85600000000000009</v>
      </c>
      <c r="V89" s="217">
        <f>ROUND(E89*U89,2)</f>
        <v>9.56</v>
      </c>
      <c r="W89" s="217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132</v>
      </c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 x14ac:dyDescent="0.2">
      <c r="A90" s="215"/>
      <c r="B90" s="216"/>
      <c r="C90" s="253"/>
      <c r="D90" s="249"/>
      <c r="E90" s="249"/>
      <c r="F90" s="249"/>
      <c r="G90" s="249"/>
      <c r="H90" s="217"/>
      <c r="I90" s="217"/>
      <c r="J90" s="217"/>
      <c r="K90" s="217"/>
      <c r="L90" s="217"/>
      <c r="M90" s="217"/>
      <c r="N90" s="217"/>
      <c r="O90" s="217"/>
      <c r="P90" s="217"/>
      <c r="Q90" s="217"/>
      <c r="R90" s="217"/>
      <c r="S90" s="217"/>
      <c r="T90" s="217"/>
      <c r="U90" s="217"/>
      <c r="V90" s="217"/>
      <c r="W90" s="217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112</v>
      </c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x14ac:dyDescent="0.2">
      <c r="A91" s="219" t="s">
        <v>102</v>
      </c>
      <c r="B91" s="220" t="s">
        <v>67</v>
      </c>
      <c r="C91" s="237" t="s">
        <v>68</v>
      </c>
      <c r="D91" s="221"/>
      <c r="E91" s="222"/>
      <c r="F91" s="223"/>
      <c r="G91" s="223">
        <f>SUMIF(AG92:AG93,"&lt;&gt;NOR",G92:G93)</f>
        <v>0</v>
      </c>
      <c r="H91" s="223"/>
      <c r="I91" s="223">
        <f>SUM(I92:I93)</f>
        <v>0</v>
      </c>
      <c r="J91" s="223"/>
      <c r="K91" s="223">
        <f>SUM(K92:K93)</f>
        <v>0</v>
      </c>
      <c r="L91" s="223"/>
      <c r="M91" s="223">
        <f>SUM(M92:M93)</f>
        <v>0</v>
      </c>
      <c r="N91" s="223"/>
      <c r="O91" s="223">
        <f>SUM(O92:O93)</f>
        <v>0</v>
      </c>
      <c r="P91" s="223"/>
      <c r="Q91" s="223">
        <f>SUM(Q92:Q93)</f>
        <v>0</v>
      </c>
      <c r="R91" s="223"/>
      <c r="S91" s="223"/>
      <c r="T91" s="224"/>
      <c r="U91" s="218"/>
      <c r="V91" s="218">
        <f>SUM(V92:V93)</f>
        <v>12.85</v>
      </c>
      <c r="W91" s="218"/>
      <c r="AG91" t="s">
        <v>103</v>
      </c>
    </row>
    <row r="92" spans="1:60" outlineLevel="1" x14ac:dyDescent="0.2">
      <c r="A92" s="225">
        <v>25</v>
      </c>
      <c r="B92" s="226" t="s">
        <v>261</v>
      </c>
      <c r="C92" s="238" t="s">
        <v>262</v>
      </c>
      <c r="D92" s="227" t="s">
        <v>217</v>
      </c>
      <c r="E92" s="228">
        <v>20.017610000000001</v>
      </c>
      <c r="F92" s="229"/>
      <c r="G92" s="230">
        <f>ROUND(E92*F92,2)</f>
        <v>0</v>
      </c>
      <c r="H92" s="229"/>
      <c r="I92" s="230">
        <f>ROUND(E92*H92,2)</f>
        <v>0</v>
      </c>
      <c r="J92" s="229"/>
      <c r="K92" s="230">
        <f>ROUND(E92*J92,2)</f>
        <v>0</v>
      </c>
      <c r="L92" s="230">
        <v>21</v>
      </c>
      <c r="M92" s="230">
        <f>G92*(1+L92/100)</f>
        <v>0</v>
      </c>
      <c r="N92" s="230">
        <v>0</v>
      </c>
      <c r="O92" s="230">
        <f>ROUND(E92*N92,2)</f>
        <v>0</v>
      </c>
      <c r="P92" s="230">
        <v>0</v>
      </c>
      <c r="Q92" s="230">
        <f>ROUND(E92*P92,2)</f>
        <v>0</v>
      </c>
      <c r="R92" s="230"/>
      <c r="S92" s="230" t="s">
        <v>107</v>
      </c>
      <c r="T92" s="231" t="s">
        <v>145</v>
      </c>
      <c r="U92" s="217">
        <v>0.64200000000000002</v>
      </c>
      <c r="V92" s="217">
        <f>ROUND(E92*U92,2)</f>
        <v>12.85</v>
      </c>
      <c r="W92" s="217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263</v>
      </c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 x14ac:dyDescent="0.2">
      <c r="A93" s="215"/>
      <c r="B93" s="216"/>
      <c r="C93" s="253"/>
      <c r="D93" s="249"/>
      <c r="E93" s="249"/>
      <c r="F93" s="249"/>
      <c r="G93" s="249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17"/>
      <c r="V93" s="217"/>
      <c r="W93" s="217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112</v>
      </c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x14ac:dyDescent="0.2">
      <c r="A94" s="219" t="s">
        <v>102</v>
      </c>
      <c r="B94" s="220" t="s">
        <v>69</v>
      </c>
      <c r="C94" s="237" t="s">
        <v>70</v>
      </c>
      <c r="D94" s="221"/>
      <c r="E94" s="222"/>
      <c r="F94" s="223"/>
      <c r="G94" s="223">
        <f>SUMIF(AG95:AG107,"&lt;&gt;NOR",G95:G107)</f>
        <v>0</v>
      </c>
      <c r="H94" s="223"/>
      <c r="I94" s="223">
        <f>SUM(I95:I107)</f>
        <v>0</v>
      </c>
      <c r="J94" s="223"/>
      <c r="K94" s="223">
        <f>SUM(K95:K107)</f>
        <v>0</v>
      </c>
      <c r="L94" s="223"/>
      <c r="M94" s="223">
        <f>SUM(M95:M107)</f>
        <v>0</v>
      </c>
      <c r="N94" s="223"/>
      <c r="O94" s="223">
        <f>SUM(O95:O107)</f>
        <v>0.31</v>
      </c>
      <c r="P94" s="223"/>
      <c r="Q94" s="223">
        <f>SUM(Q95:Q107)</f>
        <v>0</v>
      </c>
      <c r="R94" s="223"/>
      <c r="S94" s="223"/>
      <c r="T94" s="224"/>
      <c r="U94" s="218"/>
      <c r="V94" s="218">
        <f>SUM(V95:V107)</f>
        <v>26.75</v>
      </c>
      <c r="W94" s="218"/>
      <c r="AG94" t="s">
        <v>103</v>
      </c>
    </row>
    <row r="95" spans="1:60" outlineLevel="1" x14ac:dyDescent="0.2">
      <c r="A95" s="225">
        <v>26</v>
      </c>
      <c r="B95" s="226" t="s">
        <v>264</v>
      </c>
      <c r="C95" s="238" t="s">
        <v>265</v>
      </c>
      <c r="D95" s="227" t="s">
        <v>201</v>
      </c>
      <c r="E95" s="228">
        <v>307.39800000000002</v>
      </c>
      <c r="F95" s="229"/>
      <c r="G95" s="230">
        <f>ROUND(E95*F95,2)</f>
        <v>0</v>
      </c>
      <c r="H95" s="229"/>
      <c r="I95" s="230">
        <f>ROUND(E95*H95,2)</f>
        <v>0</v>
      </c>
      <c r="J95" s="229"/>
      <c r="K95" s="230">
        <f>ROUND(E95*J95,2)</f>
        <v>0</v>
      </c>
      <c r="L95" s="230">
        <v>21</v>
      </c>
      <c r="M95" s="230">
        <f>G95*(1+L95/100)</f>
        <v>0</v>
      </c>
      <c r="N95" s="230">
        <v>1E-3</v>
      </c>
      <c r="O95" s="230">
        <f>ROUND(E95*N95,2)</f>
        <v>0.31</v>
      </c>
      <c r="P95" s="230">
        <v>0</v>
      </c>
      <c r="Q95" s="230">
        <f>ROUND(E95*P95,2)</f>
        <v>0</v>
      </c>
      <c r="R95" s="230"/>
      <c r="S95" s="230" t="s">
        <v>241</v>
      </c>
      <c r="T95" s="231" t="s">
        <v>108</v>
      </c>
      <c r="U95" s="217">
        <v>8.4000000000000005E-2</v>
      </c>
      <c r="V95" s="217">
        <f>ROUND(E95*U95,2)</f>
        <v>25.82</v>
      </c>
      <c r="W95" s="217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132</v>
      </c>
      <c r="AH95" s="208"/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outlineLevel="1" x14ac:dyDescent="0.2">
      <c r="A96" s="215"/>
      <c r="B96" s="216"/>
      <c r="C96" s="239" t="s">
        <v>266</v>
      </c>
      <c r="D96" s="232"/>
      <c r="E96" s="232"/>
      <c r="F96" s="232"/>
      <c r="G96" s="232"/>
      <c r="H96" s="217"/>
      <c r="I96" s="217"/>
      <c r="J96" s="217"/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110</v>
      </c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 x14ac:dyDescent="0.2">
      <c r="A97" s="215"/>
      <c r="B97" s="216"/>
      <c r="C97" s="240" t="s">
        <v>267</v>
      </c>
      <c r="D97" s="234"/>
      <c r="E97" s="234"/>
      <c r="F97" s="234"/>
      <c r="G97" s="234"/>
      <c r="H97" s="217"/>
      <c r="I97" s="217"/>
      <c r="J97" s="217"/>
      <c r="K97" s="217"/>
      <c r="L97" s="217"/>
      <c r="M97" s="217"/>
      <c r="N97" s="217"/>
      <c r="O97" s="217"/>
      <c r="P97" s="217"/>
      <c r="Q97" s="217"/>
      <c r="R97" s="217"/>
      <c r="S97" s="217"/>
      <c r="T97" s="217"/>
      <c r="U97" s="217"/>
      <c r="V97" s="217"/>
      <c r="W97" s="217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110</v>
      </c>
      <c r="AH97" s="208"/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 x14ac:dyDescent="0.2">
      <c r="A98" s="215"/>
      <c r="B98" s="216"/>
      <c r="C98" s="240" t="s">
        <v>288</v>
      </c>
      <c r="D98" s="234"/>
      <c r="E98" s="234"/>
      <c r="F98" s="234"/>
      <c r="G98" s="234"/>
      <c r="H98" s="217"/>
      <c r="I98" s="217"/>
      <c r="J98" s="217"/>
      <c r="K98" s="217"/>
      <c r="L98" s="217"/>
      <c r="M98" s="217"/>
      <c r="N98" s="217"/>
      <c r="O98" s="217"/>
      <c r="P98" s="217"/>
      <c r="Q98" s="217"/>
      <c r="R98" s="217"/>
      <c r="S98" s="217"/>
      <c r="T98" s="217"/>
      <c r="U98" s="217"/>
      <c r="V98" s="217"/>
      <c r="W98" s="217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110</v>
      </c>
      <c r="AH98" s="208"/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 x14ac:dyDescent="0.2">
      <c r="A99" s="215"/>
      <c r="B99" s="216"/>
      <c r="C99" s="240" t="s">
        <v>268</v>
      </c>
      <c r="D99" s="234"/>
      <c r="E99" s="234"/>
      <c r="F99" s="234"/>
      <c r="G99" s="234"/>
      <c r="H99" s="217"/>
      <c r="I99" s="217"/>
      <c r="J99" s="217"/>
      <c r="K99" s="217"/>
      <c r="L99" s="217"/>
      <c r="M99" s="217"/>
      <c r="N99" s="217"/>
      <c r="O99" s="217"/>
      <c r="P99" s="217"/>
      <c r="Q99" s="217"/>
      <c r="R99" s="217"/>
      <c r="S99" s="217"/>
      <c r="T99" s="217"/>
      <c r="U99" s="217"/>
      <c r="V99" s="217"/>
      <c r="W99" s="217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110</v>
      </c>
      <c r="AH99" s="208"/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outlineLevel="1" x14ac:dyDescent="0.2">
      <c r="A100" s="215"/>
      <c r="B100" s="216"/>
      <c r="C100" s="240" t="s">
        <v>269</v>
      </c>
      <c r="D100" s="234"/>
      <c r="E100" s="234"/>
      <c r="F100" s="234"/>
      <c r="G100" s="234"/>
      <c r="H100" s="217"/>
      <c r="I100" s="217"/>
      <c r="J100" s="217"/>
      <c r="K100" s="217"/>
      <c r="L100" s="217"/>
      <c r="M100" s="217"/>
      <c r="N100" s="217"/>
      <c r="O100" s="217"/>
      <c r="P100" s="217"/>
      <c r="Q100" s="217"/>
      <c r="R100" s="217"/>
      <c r="S100" s="217"/>
      <c r="T100" s="217"/>
      <c r="U100" s="217"/>
      <c r="V100" s="217"/>
      <c r="W100" s="217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110</v>
      </c>
      <c r="AH100" s="208"/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outlineLevel="1" x14ac:dyDescent="0.2">
      <c r="A101" s="215"/>
      <c r="B101" s="216"/>
      <c r="C101" s="240" t="s">
        <v>270</v>
      </c>
      <c r="D101" s="234"/>
      <c r="E101" s="234"/>
      <c r="F101" s="234"/>
      <c r="G101" s="234"/>
      <c r="H101" s="217"/>
      <c r="I101" s="217"/>
      <c r="J101" s="217"/>
      <c r="K101" s="217"/>
      <c r="L101" s="217"/>
      <c r="M101" s="217"/>
      <c r="N101" s="217"/>
      <c r="O101" s="217"/>
      <c r="P101" s="217"/>
      <c r="Q101" s="217"/>
      <c r="R101" s="217"/>
      <c r="S101" s="217"/>
      <c r="T101" s="217"/>
      <c r="U101" s="217"/>
      <c r="V101" s="217"/>
      <c r="W101" s="217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110</v>
      </c>
      <c r="AH101" s="208"/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 outlineLevel="1" x14ac:dyDescent="0.2">
      <c r="A102" s="215"/>
      <c r="B102" s="216"/>
      <c r="C102" s="240" t="s">
        <v>271</v>
      </c>
      <c r="D102" s="234"/>
      <c r="E102" s="234"/>
      <c r="F102" s="234"/>
      <c r="G102" s="234"/>
      <c r="H102" s="217"/>
      <c r="I102" s="217"/>
      <c r="J102" s="217"/>
      <c r="K102" s="217"/>
      <c r="L102" s="217"/>
      <c r="M102" s="217"/>
      <c r="N102" s="217"/>
      <c r="O102" s="217"/>
      <c r="P102" s="217"/>
      <c r="Q102" s="217"/>
      <c r="R102" s="217"/>
      <c r="S102" s="217"/>
      <c r="T102" s="217"/>
      <c r="U102" s="217"/>
      <c r="V102" s="217"/>
      <c r="W102" s="217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 t="s">
        <v>110</v>
      </c>
      <c r="AH102" s="208"/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outlineLevel="1" x14ac:dyDescent="0.2">
      <c r="A103" s="215"/>
      <c r="B103" s="216"/>
      <c r="C103" s="251" t="s">
        <v>328</v>
      </c>
      <c r="D103" s="245"/>
      <c r="E103" s="246">
        <v>307.39800000000002</v>
      </c>
      <c r="F103" s="217"/>
      <c r="G103" s="217"/>
      <c r="H103" s="217"/>
      <c r="I103" s="217"/>
      <c r="J103" s="217"/>
      <c r="K103" s="217"/>
      <c r="L103" s="217"/>
      <c r="M103" s="217"/>
      <c r="N103" s="217"/>
      <c r="O103" s="217"/>
      <c r="P103" s="217"/>
      <c r="Q103" s="217"/>
      <c r="R103" s="217"/>
      <c r="S103" s="217"/>
      <c r="T103" s="217"/>
      <c r="U103" s="217"/>
      <c r="V103" s="217"/>
      <c r="W103" s="217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 t="s">
        <v>136</v>
      </c>
      <c r="AH103" s="208">
        <v>0</v>
      </c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outlineLevel="1" x14ac:dyDescent="0.2">
      <c r="A104" s="215"/>
      <c r="B104" s="216"/>
      <c r="C104" s="241"/>
      <c r="D104" s="235"/>
      <c r="E104" s="235"/>
      <c r="F104" s="235"/>
      <c r="G104" s="235"/>
      <c r="H104" s="217"/>
      <c r="I104" s="217"/>
      <c r="J104" s="217"/>
      <c r="K104" s="217"/>
      <c r="L104" s="217"/>
      <c r="M104" s="217"/>
      <c r="N104" s="217"/>
      <c r="O104" s="217"/>
      <c r="P104" s="217"/>
      <c r="Q104" s="217"/>
      <c r="R104" s="217"/>
      <c r="S104" s="217"/>
      <c r="T104" s="217"/>
      <c r="U104" s="217"/>
      <c r="V104" s="217"/>
      <c r="W104" s="217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 t="s">
        <v>112</v>
      </c>
      <c r="AH104" s="208"/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ht="22.5" outlineLevel="1" x14ac:dyDescent="0.2">
      <c r="A105" s="225">
        <v>27</v>
      </c>
      <c r="B105" s="226" t="s">
        <v>273</v>
      </c>
      <c r="C105" s="238" t="s">
        <v>329</v>
      </c>
      <c r="D105" s="227" t="s">
        <v>217</v>
      </c>
      <c r="E105" s="228">
        <v>0.30740000000000001</v>
      </c>
      <c r="F105" s="229"/>
      <c r="G105" s="230">
        <f>ROUND(E105*F105,2)</f>
        <v>0</v>
      </c>
      <c r="H105" s="229"/>
      <c r="I105" s="230">
        <f>ROUND(E105*H105,2)</f>
        <v>0</v>
      </c>
      <c r="J105" s="229"/>
      <c r="K105" s="230">
        <f>ROUND(E105*J105,2)</f>
        <v>0</v>
      </c>
      <c r="L105" s="230">
        <v>21</v>
      </c>
      <c r="M105" s="230">
        <f>G105*(1+L105/100)</f>
        <v>0</v>
      </c>
      <c r="N105" s="230">
        <v>0</v>
      </c>
      <c r="O105" s="230">
        <f>ROUND(E105*N105,2)</f>
        <v>0</v>
      </c>
      <c r="P105" s="230">
        <v>0</v>
      </c>
      <c r="Q105" s="230">
        <f>ROUND(E105*P105,2)</f>
        <v>0</v>
      </c>
      <c r="R105" s="230" t="s">
        <v>275</v>
      </c>
      <c r="S105" s="230" t="s">
        <v>107</v>
      </c>
      <c r="T105" s="231" t="s">
        <v>145</v>
      </c>
      <c r="U105" s="217">
        <v>3.036</v>
      </c>
      <c r="V105" s="217">
        <f>ROUND(E105*U105,2)</f>
        <v>0.93</v>
      </c>
      <c r="W105" s="217"/>
      <c r="X105" s="208"/>
      <c r="Y105" s="208"/>
      <c r="Z105" s="208"/>
      <c r="AA105" s="208"/>
      <c r="AB105" s="208"/>
      <c r="AC105" s="208"/>
      <c r="AD105" s="208"/>
      <c r="AE105" s="208"/>
      <c r="AF105" s="208"/>
      <c r="AG105" s="208" t="s">
        <v>263</v>
      </c>
      <c r="AH105" s="208"/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spans="1:60" outlineLevel="1" x14ac:dyDescent="0.2">
      <c r="A106" s="215"/>
      <c r="B106" s="216"/>
      <c r="C106" s="250" t="s">
        <v>276</v>
      </c>
      <c r="D106" s="247"/>
      <c r="E106" s="247"/>
      <c r="F106" s="247"/>
      <c r="G106" s="247"/>
      <c r="H106" s="217"/>
      <c r="I106" s="217"/>
      <c r="J106" s="217"/>
      <c r="K106" s="217"/>
      <c r="L106" s="217"/>
      <c r="M106" s="217"/>
      <c r="N106" s="217"/>
      <c r="O106" s="217"/>
      <c r="P106" s="217"/>
      <c r="Q106" s="217"/>
      <c r="R106" s="217"/>
      <c r="S106" s="217"/>
      <c r="T106" s="217"/>
      <c r="U106" s="217"/>
      <c r="V106" s="217"/>
      <c r="W106" s="217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 t="s">
        <v>134</v>
      </c>
      <c r="AH106" s="208"/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outlineLevel="1" x14ac:dyDescent="0.2">
      <c r="A107" s="215"/>
      <c r="B107" s="216"/>
      <c r="C107" s="241"/>
      <c r="D107" s="235"/>
      <c r="E107" s="235"/>
      <c r="F107" s="235"/>
      <c r="G107" s="235"/>
      <c r="H107" s="217"/>
      <c r="I107" s="217"/>
      <c r="J107" s="217"/>
      <c r="K107" s="217"/>
      <c r="L107" s="217"/>
      <c r="M107" s="217"/>
      <c r="N107" s="217"/>
      <c r="O107" s="217"/>
      <c r="P107" s="217"/>
      <c r="Q107" s="217"/>
      <c r="R107" s="217"/>
      <c r="S107" s="217"/>
      <c r="T107" s="217"/>
      <c r="U107" s="217"/>
      <c r="V107" s="217"/>
      <c r="W107" s="217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 t="s">
        <v>112</v>
      </c>
      <c r="AH107" s="208"/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 x14ac:dyDescent="0.2">
      <c r="A108" s="5"/>
      <c r="B108" s="6"/>
      <c r="C108" s="242"/>
      <c r="D108" s="8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AE108">
        <v>15</v>
      </c>
      <c r="AF108">
        <v>21</v>
      </c>
    </row>
    <row r="109" spans="1:60" x14ac:dyDescent="0.2">
      <c r="A109" s="211"/>
      <c r="B109" s="212" t="s">
        <v>29</v>
      </c>
      <c r="C109" s="243"/>
      <c r="D109" s="213"/>
      <c r="E109" s="214"/>
      <c r="F109" s="214"/>
      <c r="G109" s="236">
        <f>G8+G48+G58+G84+G91+G94</f>
        <v>0</v>
      </c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AE109">
        <f>SUMIF(L7:L107,AE108,G7:G107)</f>
        <v>0</v>
      </c>
      <c r="AF109">
        <f>SUMIF(L7:L107,AF108,G7:G107)</f>
        <v>0</v>
      </c>
      <c r="AG109" t="s">
        <v>123</v>
      </c>
    </row>
    <row r="110" spans="1:60" x14ac:dyDescent="0.2">
      <c r="C110" s="244"/>
      <c r="D110" s="192"/>
      <c r="AG110" t="s">
        <v>125</v>
      </c>
    </row>
    <row r="111" spans="1:60" x14ac:dyDescent="0.2">
      <c r="D111" s="192"/>
    </row>
    <row r="112" spans="1:60" x14ac:dyDescent="0.2">
      <c r="D112" s="192"/>
    </row>
    <row r="113" spans="4:4" x14ac:dyDescent="0.2">
      <c r="D113" s="192"/>
    </row>
    <row r="114" spans="4:4" x14ac:dyDescent="0.2">
      <c r="D114" s="192"/>
    </row>
    <row r="115" spans="4:4" x14ac:dyDescent="0.2">
      <c r="D115" s="192"/>
    </row>
    <row r="116" spans="4:4" x14ac:dyDescent="0.2">
      <c r="D116" s="192"/>
    </row>
    <row r="117" spans="4:4" x14ac:dyDescent="0.2">
      <c r="D117" s="192"/>
    </row>
    <row r="118" spans="4:4" x14ac:dyDescent="0.2">
      <c r="D118" s="192"/>
    </row>
    <row r="119" spans="4:4" x14ac:dyDescent="0.2">
      <c r="D119" s="192"/>
    </row>
    <row r="120" spans="4:4" x14ac:dyDescent="0.2">
      <c r="D120" s="192"/>
    </row>
    <row r="121" spans="4:4" x14ac:dyDescent="0.2">
      <c r="D121" s="192"/>
    </row>
    <row r="122" spans="4:4" x14ac:dyDescent="0.2">
      <c r="D122" s="192"/>
    </row>
    <row r="123" spans="4:4" x14ac:dyDescent="0.2">
      <c r="D123" s="192"/>
    </row>
    <row r="124" spans="4:4" x14ac:dyDescent="0.2">
      <c r="D124" s="192"/>
    </row>
    <row r="125" spans="4:4" x14ac:dyDescent="0.2">
      <c r="D125" s="192"/>
    </row>
    <row r="126" spans="4:4" x14ac:dyDescent="0.2">
      <c r="D126" s="192"/>
    </row>
    <row r="127" spans="4:4" x14ac:dyDescent="0.2">
      <c r="D127" s="192"/>
    </row>
    <row r="128" spans="4:4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password="C613" sheet="1"/>
  <mergeCells count="53">
    <mergeCell ref="C101:G101"/>
    <mergeCell ref="C102:G102"/>
    <mergeCell ref="C104:G104"/>
    <mergeCell ref="C106:G106"/>
    <mergeCell ref="C107:G107"/>
    <mergeCell ref="C93:G93"/>
    <mergeCell ref="C96:G96"/>
    <mergeCell ref="C97:G97"/>
    <mergeCell ref="C98:G98"/>
    <mergeCell ref="C99:G99"/>
    <mergeCell ref="C100:G100"/>
    <mergeCell ref="C79:G79"/>
    <mergeCell ref="C81:G81"/>
    <mergeCell ref="C83:G83"/>
    <mergeCell ref="C86:G86"/>
    <mergeCell ref="C88:G88"/>
    <mergeCell ref="C90:G90"/>
    <mergeCell ref="C66:G66"/>
    <mergeCell ref="C69:G69"/>
    <mergeCell ref="C71:G71"/>
    <mergeCell ref="C73:G73"/>
    <mergeCell ref="C75:G75"/>
    <mergeCell ref="C77:G77"/>
    <mergeCell ref="C47:G47"/>
    <mergeCell ref="C50:G50"/>
    <mergeCell ref="C52:G52"/>
    <mergeCell ref="C55:G55"/>
    <mergeCell ref="C57:G57"/>
    <mergeCell ref="C62:G62"/>
    <mergeCell ref="C34:G34"/>
    <mergeCell ref="C36:G36"/>
    <mergeCell ref="C38:G38"/>
    <mergeCell ref="C40:G40"/>
    <mergeCell ref="C42:G42"/>
    <mergeCell ref="C44:G44"/>
    <mergeCell ref="C24:G24"/>
    <mergeCell ref="C26:G26"/>
    <mergeCell ref="C28:G28"/>
    <mergeCell ref="C29:G29"/>
    <mergeCell ref="C31:G31"/>
    <mergeCell ref="C32:G32"/>
    <mergeCell ref="C14:G14"/>
    <mergeCell ref="C15:G15"/>
    <mergeCell ref="C17:G17"/>
    <mergeCell ref="C19:G19"/>
    <mergeCell ref="C21:G21"/>
    <mergeCell ref="C22:G22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126</v>
      </c>
      <c r="B1" s="193"/>
      <c r="C1" s="193"/>
      <c r="D1" s="193"/>
      <c r="E1" s="193"/>
      <c r="F1" s="193"/>
      <c r="G1" s="193"/>
      <c r="AG1" t="s">
        <v>77</v>
      </c>
    </row>
    <row r="2" spans="1:60" ht="24.95" customHeight="1" x14ac:dyDescent="0.2">
      <c r="A2" s="194" t="s">
        <v>7</v>
      </c>
      <c r="B2" s="75" t="s">
        <v>44</v>
      </c>
      <c r="C2" s="197" t="s">
        <v>45</v>
      </c>
      <c r="D2" s="195"/>
      <c r="E2" s="195"/>
      <c r="F2" s="195"/>
      <c r="G2" s="196"/>
      <c r="AG2" t="s">
        <v>78</v>
      </c>
    </row>
    <row r="3" spans="1:60" ht="24.95" customHeight="1" x14ac:dyDescent="0.2">
      <c r="A3" s="194" t="s">
        <v>8</v>
      </c>
      <c r="B3" s="75" t="s">
        <v>49</v>
      </c>
      <c r="C3" s="197" t="s">
        <v>45</v>
      </c>
      <c r="D3" s="195"/>
      <c r="E3" s="195"/>
      <c r="F3" s="195"/>
      <c r="G3" s="196"/>
      <c r="AC3" s="126" t="s">
        <v>78</v>
      </c>
      <c r="AG3" t="s">
        <v>80</v>
      </c>
    </row>
    <row r="4" spans="1:60" ht="24.95" customHeight="1" x14ac:dyDescent="0.2">
      <c r="A4" s="198" t="s">
        <v>9</v>
      </c>
      <c r="B4" s="199" t="s">
        <v>53</v>
      </c>
      <c r="C4" s="200" t="s">
        <v>54</v>
      </c>
      <c r="D4" s="201"/>
      <c r="E4" s="201"/>
      <c r="F4" s="201"/>
      <c r="G4" s="202"/>
      <c r="AG4" t="s">
        <v>81</v>
      </c>
    </row>
    <row r="5" spans="1:60" x14ac:dyDescent="0.2">
      <c r="D5" s="192"/>
    </row>
    <row r="6" spans="1:60" ht="38.25" x14ac:dyDescent="0.2">
      <c r="A6" s="204" t="s">
        <v>82</v>
      </c>
      <c r="B6" s="206" t="s">
        <v>83</v>
      </c>
      <c r="C6" s="206" t="s">
        <v>84</v>
      </c>
      <c r="D6" s="205" t="s">
        <v>85</v>
      </c>
      <c r="E6" s="204" t="s">
        <v>86</v>
      </c>
      <c r="F6" s="203" t="s">
        <v>87</v>
      </c>
      <c r="G6" s="204" t="s">
        <v>29</v>
      </c>
      <c r="H6" s="207" t="s">
        <v>30</v>
      </c>
      <c r="I6" s="207" t="s">
        <v>88</v>
      </c>
      <c r="J6" s="207" t="s">
        <v>31</v>
      </c>
      <c r="K6" s="207" t="s">
        <v>89</v>
      </c>
      <c r="L6" s="207" t="s">
        <v>90</v>
      </c>
      <c r="M6" s="207" t="s">
        <v>91</v>
      </c>
      <c r="N6" s="207" t="s">
        <v>92</v>
      </c>
      <c r="O6" s="207" t="s">
        <v>93</v>
      </c>
      <c r="P6" s="207" t="s">
        <v>94</v>
      </c>
      <c r="Q6" s="207" t="s">
        <v>95</v>
      </c>
      <c r="R6" s="207" t="s">
        <v>96</v>
      </c>
      <c r="S6" s="207" t="s">
        <v>97</v>
      </c>
      <c r="T6" s="207" t="s">
        <v>98</v>
      </c>
      <c r="U6" s="207" t="s">
        <v>99</v>
      </c>
      <c r="V6" s="207" t="s">
        <v>100</v>
      </c>
      <c r="W6" s="207" t="s">
        <v>101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19" t="s">
        <v>102</v>
      </c>
      <c r="B8" s="220" t="s">
        <v>69</v>
      </c>
      <c r="C8" s="237" t="s">
        <v>70</v>
      </c>
      <c r="D8" s="221"/>
      <c r="E8" s="222"/>
      <c r="F8" s="223"/>
      <c r="G8" s="223">
        <f>SUMIF(AG9:AG25,"&lt;&gt;NOR",G9:G25)</f>
        <v>0</v>
      </c>
      <c r="H8" s="223"/>
      <c r="I8" s="223">
        <f>SUM(I9:I25)</f>
        <v>0</v>
      </c>
      <c r="J8" s="223"/>
      <c r="K8" s="223">
        <f>SUM(K9:K25)</f>
        <v>0</v>
      </c>
      <c r="L8" s="223"/>
      <c r="M8" s="223">
        <f>SUM(M9:M25)</f>
        <v>0</v>
      </c>
      <c r="N8" s="223"/>
      <c r="O8" s="223">
        <f>SUM(O9:O25)</f>
        <v>2</v>
      </c>
      <c r="P8" s="223"/>
      <c r="Q8" s="223">
        <f>SUM(Q9:Q25)</f>
        <v>0.45</v>
      </c>
      <c r="R8" s="223"/>
      <c r="S8" s="223"/>
      <c r="T8" s="224"/>
      <c r="U8" s="218"/>
      <c r="V8" s="218">
        <f>SUM(V9:V25)</f>
        <v>47.03</v>
      </c>
      <c r="W8" s="218"/>
      <c r="AG8" t="s">
        <v>103</v>
      </c>
    </row>
    <row r="9" spans="1:60" ht="22.5" outlineLevel="1" x14ac:dyDescent="0.2">
      <c r="A9" s="225">
        <v>1</v>
      </c>
      <c r="B9" s="226" t="s">
        <v>330</v>
      </c>
      <c r="C9" s="238" t="s">
        <v>331</v>
      </c>
      <c r="D9" s="227" t="s">
        <v>332</v>
      </c>
      <c r="E9" s="228">
        <v>0.38</v>
      </c>
      <c r="F9" s="229"/>
      <c r="G9" s="230">
        <f>ROUND(E9*F9,2)</f>
        <v>0</v>
      </c>
      <c r="H9" s="229"/>
      <c r="I9" s="230">
        <f>ROUND(E9*H9,2)</f>
        <v>0</v>
      </c>
      <c r="J9" s="229"/>
      <c r="K9" s="230">
        <f>ROUND(E9*J9,2)</f>
        <v>0</v>
      </c>
      <c r="L9" s="230">
        <v>21</v>
      </c>
      <c r="M9" s="230">
        <f>G9*(1+L9/100)</f>
        <v>0</v>
      </c>
      <c r="N9" s="230">
        <v>5.2595600000000005</v>
      </c>
      <c r="O9" s="230">
        <f>ROUND(E9*N9,2)</f>
        <v>2</v>
      </c>
      <c r="P9" s="230">
        <v>0</v>
      </c>
      <c r="Q9" s="230">
        <f>ROUND(E9*P9,2)</f>
        <v>0</v>
      </c>
      <c r="R9" s="230" t="s">
        <v>333</v>
      </c>
      <c r="S9" s="230" t="s">
        <v>107</v>
      </c>
      <c r="T9" s="231" t="s">
        <v>145</v>
      </c>
      <c r="U9" s="217">
        <v>77.962240000000008</v>
      </c>
      <c r="V9" s="217">
        <f>ROUND(E9*U9,2)</f>
        <v>29.63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334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ht="45" outlineLevel="1" x14ac:dyDescent="0.2">
      <c r="A10" s="215"/>
      <c r="B10" s="216"/>
      <c r="C10" s="250" t="s">
        <v>335</v>
      </c>
      <c r="D10" s="247"/>
      <c r="E10" s="247"/>
      <c r="F10" s="247"/>
      <c r="G10" s="24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134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33" t="str">
        <f>C10</f>
        <v>hloubení jam pro osazení sloupků, s naložením na dopravní prostředek a odvozem výkopku do 20 m, se složením, bez rozhrnutí, v hornině 3, dodávka a osazení sloupků a vzpěr plotových ocelových trubkových výšky 255 cm typových, se zabetonováním do 0,05 m3 betonem B 30, dodávka a montáž pletiva se čtvercovými oky 50,0 x 2,24 x 2,0 mm, ostnatého drátu čtyřšpičkového 2,24 mm, do výšky 2 m, dodávka a montáž vrat 330 x 205 cm a vrátek 100 x 205 cm ocelových se sloupky (1 kus/ 100 m).</v>
      </c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15"/>
      <c r="B11" s="216"/>
      <c r="C11" s="240" t="s">
        <v>266</v>
      </c>
      <c r="D11" s="234"/>
      <c r="E11" s="234"/>
      <c r="F11" s="234"/>
      <c r="G11" s="234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110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15"/>
      <c r="B12" s="216"/>
      <c r="C12" s="240" t="s">
        <v>336</v>
      </c>
      <c r="D12" s="234"/>
      <c r="E12" s="234"/>
      <c r="F12" s="234"/>
      <c r="G12" s="234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110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15"/>
      <c r="B13" s="216"/>
      <c r="C13" s="240" t="s">
        <v>337</v>
      </c>
      <c r="D13" s="234"/>
      <c r="E13" s="234"/>
      <c r="F13" s="234"/>
      <c r="G13" s="234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110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15"/>
      <c r="B14" s="216"/>
      <c r="C14" s="240" t="s">
        <v>338</v>
      </c>
      <c r="D14" s="234"/>
      <c r="E14" s="234"/>
      <c r="F14" s="234"/>
      <c r="G14" s="234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110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15"/>
      <c r="B15" s="216"/>
      <c r="C15" s="240" t="s">
        <v>339</v>
      </c>
      <c r="D15" s="234"/>
      <c r="E15" s="234"/>
      <c r="F15" s="234"/>
      <c r="G15" s="234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110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15"/>
      <c r="B16" s="216"/>
      <c r="C16" s="240" t="s">
        <v>340</v>
      </c>
      <c r="D16" s="234"/>
      <c r="E16" s="234"/>
      <c r="F16" s="234"/>
      <c r="G16" s="234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110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15"/>
      <c r="B17" s="216"/>
      <c r="C17" s="240" t="s">
        <v>341</v>
      </c>
      <c r="D17" s="234"/>
      <c r="E17" s="234"/>
      <c r="F17" s="234"/>
      <c r="G17" s="234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110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15"/>
      <c r="B18" s="216"/>
      <c r="C18" s="240" t="s">
        <v>342</v>
      </c>
      <c r="D18" s="234"/>
      <c r="E18" s="234"/>
      <c r="F18" s="234"/>
      <c r="G18" s="234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110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15"/>
      <c r="B19" s="216"/>
      <c r="C19" s="241"/>
      <c r="D19" s="235"/>
      <c r="E19" s="235"/>
      <c r="F19" s="235"/>
      <c r="G19" s="235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112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25">
        <v>2</v>
      </c>
      <c r="B20" s="226" t="s">
        <v>343</v>
      </c>
      <c r="C20" s="238" t="s">
        <v>344</v>
      </c>
      <c r="D20" s="227" t="s">
        <v>345</v>
      </c>
      <c r="E20" s="228">
        <v>38</v>
      </c>
      <c r="F20" s="229"/>
      <c r="G20" s="230">
        <f>ROUND(E20*F20,2)</f>
        <v>0</v>
      </c>
      <c r="H20" s="229"/>
      <c r="I20" s="230">
        <f>ROUND(E20*H20,2)</f>
        <v>0</v>
      </c>
      <c r="J20" s="229"/>
      <c r="K20" s="230">
        <f>ROUND(E20*J20,2)</f>
        <v>0</v>
      </c>
      <c r="L20" s="230">
        <v>21</v>
      </c>
      <c r="M20" s="230">
        <f>G20*(1+L20/100)</f>
        <v>0</v>
      </c>
      <c r="N20" s="230">
        <v>9.0000000000000006E-5</v>
      </c>
      <c r="O20" s="230">
        <f>ROUND(E20*N20,2)</f>
        <v>0</v>
      </c>
      <c r="P20" s="230">
        <v>1.1840000000000002E-2</v>
      </c>
      <c r="Q20" s="230">
        <f>ROUND(E20*P20,2)</f>
        <v>0.45</v>
      </c>
      <c r="R20" s="230" t="s">
        <v>346</v>
      </c>
      <c r="S20" s="230" t="s">
        <v>107</v>
      </c>
      <c r="T20" s="231" t="s">
        <v>145</v>
      </c>
      <c r="U20" s="217">
        <v>0.45784000000000002</v>
      </c>
      <c r="V20" s="217">
        <f>ROUND(E20*U20,2)</f>
        <v>17.399999999999999</v>
      </c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334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15"/>
      <c r="B21" s="216"/>
      <c r="C21" s="239" t="s">
        <v>347</v>
      </c>
      <c r="D21" s="232"/>
      <c r="E21" s="232"/>
      <c r="F21" s="232"/>
      <c r="G21" s="232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110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15"/>
      <c r="B22" s="216"/>
      <c r="C22" s="240" t="s">
        <v>348</v>
      </c>
      <c r="D22" s="234"/>
      <c r="E22" s="234"/>
      <c r="F22" s="234"/>
      <c r="G22" s="234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110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15"/>
      <c r="B23" s="216"/>
      <c r="C23" s="240" t="s">
        <v>349</v>
      </c>
      <c r="D23" s="234"/>
      <c r="E23" s="234"/>
      <c r="F23" s="234"/>
      <c r="G23" s="234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110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15"/>
      <c r="B24" s="216"/>
      <c r="C24" s="240" t="s">
        <v>350</v>
      </c>
      <c r="D24" s="234"/>
      <c r="E24" s="234"/>
      <c r="F24" s="234"/>
      <c r="G24" s="234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110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15"/>
      <c r="B25" s="216"/>
      <c r="C25" s="241"/>
      <c r="D25" s="235"/>
      <c r="E25" s="235"/>
      <c r="F25" s="235"/>
      <c r="G25" s="235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112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x14ac:dyDescent="0.2">
      <c r="A26" s="5"/>
      <c r="B26" s="6"/>
      <c r="C26" s="242"/>
      <c r="D26" s="8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AE26">
        <v>15</v>
      </c>
      <c r="AF26">
        <v>21</v>
      </c>
    </row>
    <row r="27" spans="1:60" x14ac:dyDescent="0.2">
      <c r="A27" s="211"/>
      <c r="B27" s="212" t="s">
        <v>29</v>
      </c>
      <c r="C27" s="243"/>
      <c r="D27" s="213"/>
      <c r="E27" s="214"/>
      <c r="F27" s="214"/>
      <c r="G27" s="236">
        <f>G8</f>
        <v>0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AE27">
        <f>SUMIF(L7:L25,AE26,G7:G25)</f>
        <v>0</v>
      </c>
      <c r="AF27">
        <f>SUMIF(L7:L25,AF26,G7:G25)</f>
        <v>0</v>
      </c>
      <c r="AG27" t="s">
        <v>123</v>
      </c>
    </row>
    <row r="28" spans="1:60" x14ac:dyDescent="0.2">
      <c r="C28" s="244"/>
      <c r="D28" s="192"/>
      <c r="AG28" t="s">
        <v>125</v>
      </c>
    </row>
    <row r="29" spans="1:60" x14ac:dyDescent="0.2">
      <c r="D29" s="192"/>
    </row>
    <row r="30" spans="1:60" x14ac:dyDescent="0.2">
      <c r="D30" s="192"/>
    </row>
    <row r="31" spans="1:60" x14ac:dyDescent="0.2">
      <c r="D31" s="192"/>
    </row>
    <row r="32" spans="1:60" x14ac:dyDescent="0.2">
      <c r="D32" s="192"/>
    </row>
    <row r="33" spans="4:4" x14ac:dyDescent="0.2">
      <c r="D33" s="192"/>
    </row>
    <row r="34" spans="4:4" x14ac:dyDescent="0.2">
      <c r="D34" s="192"/>
    </row>
    <row r="35" spans="4:4" x14ac:dyDescent="0.2">
      <c r="D35" s="192"/>
    </row>
    <row r="36" spans="4:4" x14ac:dyDescent="0.2">
      <c r="D36" s="192"/>
    </row>
    <row r="37" spans="4:4" x14ac:dyDescent="0.2">
      <c r="D37" s="192"/>
    </row>
    <row r="38" spans="4:4" x14ac:dyDescent="0.2">
      <c r="D38" s="192"/>
    </row>
    <row r="39" spans="4:4" x14ac:dyDescent="0.2">
      <c r="D39" s="192"/>
    </row>
    <row r="40" spans="4:4" x14ac:dyDescent="0.2">
      <c r="D40" s="192"/>
    </row>
    <row r="41" spans="4:4" x14ac:dyDescent="0.2">
      <c r="D41" s="192"/>
    </row>
    <row r="42" spans="4:4" x14ac:dyDescent="0.2">
      <c r="D42" s="192"/>
    </row>
    <row r="43" spans="4:4" x14ac:dyDescent="0.2">
      <c r="D43" s="192"/>
    </row>
    <row r="44" spans="4:4" x14ac:dyDescent="0.2">
      <c r="D44" s="192"/>
    </row>
    <row r="45" spans="4:4" x14ac:dyDescent="0.2">
      <c r="D45" s="192"/>
    </row>
    <row r="46" spans="4:4" x14ac:dyDescent="0.2">
      <c r="D46" s="192"/>
    </row>
    <row r="47" spans="4:4" x14ac:dyDescent="0.2">
      <c r="D47" s="192"/>
    </row>
    <row r="48" spans="4:4" x14ac:dyDescent="0.2">
      <c r="D48" s="192"/>
    </row>
    <row r="49" spans="4:4" x14ac:dyDescent="0.2">
      <c r="D49" s="192"/>
    </row>
    <row r="50" spans="4:4" x14ac:dyDescent="0.2">
      <c r="D50" s="192"/>
    </row>
    <row r="51" spans="4:4" x14ac:dyDescent="0.2">
      <c r="D51" s="192"/>
    </row>
    <row r="52" spans="4:4" x14ac:dyDescent="0.2">
      <c r="D52" s="192"/>
    </row>
    <row r="53" spans="4:4" x14ac:dyDescent="0.2">
      <c r="D53" s="192"/>
    </row>
    <row r="54" spans="4:4" x14ac:dyDescent="0.2">
      <c r="D54" s="192"/>
    </row>
    <row r="55" spans="4:4" x14ac:dyDescent="0.2">
      <c r="D55" s="192"/>
    </row>
    <row r="56" spans="4:4" x14ac:dyDescent="0.2">
      <c r="D56" s="192"/>
    </row>
    <row r="57" spans="4:4" x14ac:dyDescent="0.2">
      <c r="D57" s="192"/>
    </row>
    <row r="58" spans="4:4" x14ac:dyDescent="0.2">
      <c r="D58" s="192"/>
    </row>
    <row r="59" spans="4:4" x14ac:dyDescent="0.2">
      <c r="D59" s="192"/>
    </row>
    <row r="60" spans="4:4" x14ac:dyDescent="0.2">
      <c r="D60" s="192"/>
    </row>
    <row r="61" spans="4:4" x14ac:dyDescent="0.2">
      <c r="D61" s="192"/>
    </row>
    <row r="62" spans="4:4" x14ac:dyDescent="0.2">
      <c r="D62" s="192"/>
    </row>
    <row r="63" spans="4:4" x14ac:dyDescent="0.2">
      <c r="D63" s="192"/>
    </row>
    <row r="64" spans="4:4" x14ac:dyDescent="0.2">
      <c r="D64" s="192"/>
    </row>
    <row r="65" spans="4:4" x14ac:dyDescent="0.2">
      <c r="D65" s="192"/>
    </row>
    <row r="66" spans="4:4" x14ac:dyDescent="0.2">
      <c r="D66" s="192"/>
    </row>
    <row r="67" spans="4:4" x14ac:dyDescent="0.2">
      <c r="D67" s="192"/>
    </row>
    <row r="68" spans="4:4" x14ac:dyDescent="0.2">
      <c r="D68" s="192"/>
    </row>
    <row r="69" spans="4:4" x14ac:dyDescent="0.2">
      <c r="D69" s="192"/>
    </row>
    <row r="70" spans="4:4" x14ac:dyDescent="0.2">
      <c r="D70" s="192"/>
    </row>
    <row r="71" spans="4:4" x14ac:dyDescent="0.2">
      <c r="D71" s="192"/>
    </row>
    <row r="72" spans="4:4" x14ac:dyDescent="0.2">
      <c r="D72" s="192"/>
    </row>
    <row r="73" spans="4:4" x14ac:dyDescent="0.2">
      <c r="D73" s="192"/>
    </row>
    <row r="74" spans="4:4" x14ac:dyDescent="0.2">
      <c r="D74" s="192"/>
    </row>
    <row r="75" spans="4:4" x14ac:dyDescent="0.2">
      <c r="D75" s="192"/>
    </row>
    <row r="76" spans="4:4" x14ac:dyDescent="0.2">
      <c r="D76" s="192"/>
    </row>
    <row r="77" spans="4:4" x14ac:dyDescent="0.2">
      <c r="D77" s="192"/>
    </row>
    <row r="78" spans="4:4" x14ac:dyDescent="0.2">
      <c r="D78" s="192"/>
    </row>
    <row r="79" spans="4:4" x14ac:dyDescent="0.2">
      <c r="D79" s="192"/>
    </row>
    <row r="80" spans="4:4" x14ac:dyDescent="0.2">
      <c r="D80" s="192"/>
    </row>
    <row r="81" spans="4:4" x14ac:dyDescent="0.2">
      <c r="D81" s="192"/>
    </row>
    <row r="82" spans="4:4" x14ac:dyDescent="0.2">
      <c r="D82" s="192"/>
    </row>
    <row r="83" spans="4:4" x14ac:dyDescent="0.2">
      <c r="D83" s="192"/>
    </row>
    <row r="84" spans="4:4" x14ac:dyDescent="0.2">
      <c r="D84" s="192"/>
    </row>
    <row r="85" spans="4:4" x14ac:dyDescent="0.2">
      <c r="D85" s="192"/>
    </row>
    <row r="86" spans="4:4" x14ac:dyDescent="0.2">
      <c r="D86" s="192"/>
    </row>
    <row r="87" spans="4:4" x14ac:dyDescent="0.2">
      <c r="D87" s="192"/>
    </row>
    <row r="88" spans="4:4" x14ac:dyDescent="0.2">
      <c r="D88" s="192"/>
    </row>
    <row r="89" spans="4:4" x14ac:dyDescent="0.2">
      <c r="D89" s="192"/>
    </row>
    <row r="90" spans="4:4" x14ac:dyDescent="0.2">
      <c r="D90" s="192"/>
    </row>
    <row r="91" spans="4:4" x14ac:dyDescent="0.2">
      <c r="D91" s="192"/>
    </row>
    <row r="92" spans="4:4" x14ac:dyDescent="0.2">
      <c r="D92" s="192"/>
    </row>
    <row r="93" spans="4:4" x14ac:dyDescent="0.2">
      <c r="D93" s="192"/>
    </row>
    <row r="94" spans="4:4" x14ac:dyDescent="0.2">
      <c r="D94" s="192"/>
    </row>
    <row r="95" spans="4:4" x14ac:dyDescent="0.2">
      <c r="D95" s="192"/>
    </row>
    <row r="96" spans="4:4" x14ac:dyDescent="0.2">
      <c r="D96" s="192"/>
    </row>
    <row r="97" spans="4:4" x14ac:dyDescent="0.2">
      <c r="D97" s="192"/>
    </row>
    <row r="98" spans="4:4" x14ac:dyDescent="0.2">
      <c r="D98" s="192"/>
    </row>
    <row r="99" spans="4:4" x14ac:dyDescent="0.2">
      <c r="D99" s="192"/>
    </row>
    <row r="100" spans="4:4" x14ac:dyDescent="0.2">
      <c r="D100" s="192"/>
    </row>
    <row r="101" spans="4:4" x14ac:dyDescent="0.2">
      <c r="D101" s="192"/>
    </row>
    <row r="102" spans="4:4" x14ac:dyDescent="0.2">
      <c r="D102" s="192"/>
    </row>
    <row r="103" spans="4:4" x14ac:dyDescent="0.2">
      <c r="D103" s="192"/>
    </row>
    <row r="104" spans="4:4" x14ac:dyDescent="0.2">
      <c r="D104" s="192"/>
    </row>
    <row r="105" spans="4:4" x14ac:dyDescent="0.2">
      <c r="D105" s="192"/>
    </row>
    <row r="106" spans="4:4" x14ac:dyDescent="0.2">
      <c r="D106" s="192"/>
    </row>
    <row r="107" spans="4:4" x14ac:dyDescent="0.2">
      <c r="D107" s="192"/>
    </row>
    <row r="108" spans="4:4" x14ac:dyDescent="0.2">
      <c r="D108" s="192"/>
    </row>
    <row r="109" spans="4:4" x14ac:dyDescent="0.2">
      <c r="D109" s="192"/>
    </row>
    <row r="110" spans="4:4" x14ac:dyDescent="0.2">
      <c r="D110" s="192"/>
    </row>
    <row r="111" spans="4:4" x14ac:dyDescent="0.2">
      <c r="D111" s="192"/>
    </row>
    <row r="112" spans="4:4" x14ac:dyDescent="0.2">
      <c r="D112" s="192"/>
    </row>
    <row r="113" spans="4:4" x14ac:dyDescent="0.2">
      <c r="D113" s="192"/>
    </row>
    <row r="114" spans="4:4" x14ac:dyDescent="0.2">
      <c r="D114" s="192"/>
    </row>
    <row r="115" spans="4:4" x14ac:dyDescent="0.2">
      <c r="D115" s="192"/>
    </row>
    <row r="116" spans="4:4" x14ac:dyDescent="0.2">
      <c r="D116" s="192"/>
    </row>
    <row r="117" spans="4:4" x14ac:dyDescent="0.2">
      <c r="D117" s="192"/>
    </row>
    <row r="118" spans="4:4" x14ac:dyDescent="0.2">
      <c r="D118" s="192"/>
    </row>
    <row r="119" spans="4:4" x14ac:dyDescent="0.2">
      <c r="D119" s="192"/>
    </row>
    <row r="120" spans="4:4" x14ac:dyDescent="0.2">
      <c r="D120" s="192"/>
    </row>
    <row r="121" spans="4:4" x14ac:dyDescent="0.2">
      <c r="D121" s="192"/>
    </row>
    <row r="122" spans="4:4" x14ac:dyDescent="0.2">
      <c r="D122" s="192"/>
    </row>
    <row r="123" spans="4:4" x14ac:dyDescent="0.2">
      <c r="D123" s="192"/>
    </row>
    <row r="124" spans="4:4" x14ac:dyDescent="0.2">
      <c r="D124" s="192"/>
    </row>
    <row r="125" spans="4:4" x14ac:dyDescent="0.2">
      <c r="D125" s="192"/>
    </row>
    <row r="126" spans="4:4" x14ac:dyDescent="0.2">
      <c r="D126" s="192"/>
    </row>
    <row r="127" spans="4:4" x14ac:dyDescent="0.2">
      <c r="D127" s="192"/>
    </row>
    <row r="128" spans="4:4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password="C613" sheet="1"/>
  <mergeCells count="19">
    <mergeCell ref="C25:G25"/>
    <mergeCell ref="C18:G18"/>
    <mergeCell ref="C19:G19"/>
    <mergeCell ref="C21:G21"/>
    <mergeCell ref="C22:G22"/>
    <mergeCell ref="C23:G23"/>
    <mergeCell ref="C24:G24"/>
    <mergeCell ref="C12:G12"/>
    <mergeCell ref="C13:G13"/>
    <mergeCell ref="C14:G14"/>
    <mergeCell ref="C15:G15"/>
    <mergeCell ref="C16:G16"/>
    <mergeCell ref="C17:G17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000 001 Naklady</vt:lpstr>
      <vt:lpstr>001 001 Pol</vt:lpstr>
      <vt:lpstr>001 002 Pol</vt:lpstr>
      <vt:lpstr>001 003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'000 001 Naklady'!Názvy_tisku</vt:lpstr>
      <vt:lpstr>'001 001 Pol'!Názvy_tisku</vt:lpstr>
      <vt:lpstr>'001 002 Pol'!Názvy_tisku</vt:lpstr>
      <vt:lpstr>'001 003 Pol'!Názvy_tisku</vt:lpstr>
      <vt:lpstr>oadresa</vt:lpstr>
      <vt:lpstr>Stavba!Objednatel</vt:lpstr>
      <vt:lpstr>Stavba!Objekt</vt:lpstr>
      <vt:lpstr>'000 001 Naklady'!Oblast_tisku</vt:lpstr>
      <vt:lpstr>'001 001 Pol'!Oblast_tisku</vt:lpstr>
      <vt:lpstr>'001 002 Pol'!Oblast_tisku</vt:lpstr>
      <vt:lpstr>'001 003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Varadínek</dc:creator>
  <cp:lastModifiedBy>Varadínek</cp:lastModifiedBy>
  <cp:lastPrinted>2014-02-28T09:52:57Z</cp:lastPrinted>
  <dcterms:created xsi:type="dcterms:W3CDTF">2009-04-08T07:15:50Z</dcterms:created>
  <dcterms:modified xsi:type="dcterms:W3CDTF">2019-02-06T07:49:16Z</dcterms:modified>
</cp:coreProperties>
</file>